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ochum\Desktop\DAfStb_Validierung Richtlinie\02_Bearbeitung\AP1 - Erstellung eines Umfrage- &amp; Berechnungstools\"/>
    </mc:Choice>
  </mc:AlternateContent>
  <xr:revisionPtr revIDLastSave="0" documentId="13_ncr:1_{4A608E77-F629-4971-BD91-0E3A07BEA614}" xr6:coauthVersionLast="47" xr6:coauthVersionMax="47" xr10:uidLastSave="{00000000-0000-0000-0000-000000000000}"/>
  <bookViews>
    <workbookView xWindow="28680" yWindow="-120" windowWidth="29040" windowHeight="15720" xr2:uid="{97E81D26-D183-473A-9603-94BA6C76B250}"/>
  </bookViews>
  <sheets>
    <sheet name="Ausfüllhilfe" sheetId="14" r:id="rId1"/>
    <sheet name="Musterprojekt" sheetId="13" r:id="rId2"/>
    <sheet name="Eingabeformular" sheetId="1" r:id="rId3"/>
    <sheet name="Datensätze (optional)" sheetId="12" r:id="rId4"/>
    <sheet name="Zusatzfragen" sheetId="15" r:id="rId5"/>
    <sheet name="Dropdown" sheetId="2" r:id="rId6"/>
    <sheet name="Datensätze - vordefiniert" sheetId="5" r:id="rId7"/>
    <sheet name="Berechnung GWPEco,i" sheetId="7" r:id="rId8"/>
    <sheet name="Diagramme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0" i="7" l="1" a="1"/>
  <c r="P70" i="7" s="1"/>
  <c r="Q70" i="7" s="1" a="1"/>
  <c r="Q70" i="7" s="1"/>
  <c r="R70" i="7" a="1"/>
  <c r="R70" i="7" s="1"/>
  <c r="Q77" i="7" l="1" a="1"/>
  <c r="Q77" i="7" s="1"/>
  <c r="Q80" i="7" a="1"/>
  <c r="Q80" i="7" s="1"/>
  <c r="Q81" i="7" a="1"/>
  <c r="Q81" i="7" s="1"/>
  <c r="Q78" i="7" a="1"/>
  <c r="Q78" i="7" s="1"/>
  <c r="Q75" i="7" a="1"/>
  <c r="Q75" i="7" s="1"/>
  <c r="Q72" i="7" a="1"/>
  <c r="Q72" i="7" s="1"/>
  <c r="Q74" i="7" a="1"/>
  <c r="Q74" i="7" s="1"/>
  <c r="Q71" i="7" a="1"/>
  <c r="Q71" i="7" s="1"/>
  <c r="Q79" i="7" a="1"/>
  <c r="Q79" i="7" s="1"/>
  <c r="Q76" i="7" a="1"/>
  <c r="Q76" i="7" s="1"/>
  <c r="Q73" i="7" a="1"/>
  <c r="Q73" i="7" s="1"/>
  <c r="I199" i="1" l="1"/>
  <c r="I195" i="1"/>
  <c r="I191" i="1"/>
  <c r="I187" i="1"/>
  <c r="I183" i="1"/>
  <c r="I179" i="1"/>
  <c r="I175" i="1"/>
  <c r="K176" i="1" s="1"/>
  <c r="I171" i="1"/>
  <c r="K172" i="1" s="1"/>
  <c r="I167" i="1"/>
  <c r="I163" i="1"/>
  <c r="K164" i="1" s="1"/>
  <c r="I159" i="1"/>
  <c r="I155" i="1"/>
  <c r="I200" i="13"/>
  <c r="I196" i="13"/>
  <c r="I192" i="13"/>
  <c r="I188" i="13"/>
  <c r="I184" i="13"/>
  <c r="I180" i="13"/>
  <c r="I176" i="13"/>
  <c r="I172" i="13"/>
  <c r="I168" i="13"/>
  <c r="I164" i="13"/>
  <c r="I160" i="13"/>
  <c r="B140" i="13"/>
  <c r="G55" i="5"/>
  <c r="G54" i="5"/>
  <c r="G53" i="5"/>
  <c r="G52" i="5"/>
  <c r="G51" i="5"/>
  <c r="G50" i="5"/>
  <c r="G49" i="5"/>
  <c r="G48" i="5"/>
  <c r="G47" i="5"/>
  <c r="K101" i="12" a="1"/>
  <c r="K101" i="12" s="1"/>
  <c r="I101" i="12" a="1"/>
  <c r="I101" i="12" s="1"/>
  <c r="G101" i="12" a="1"/>
  <c r="G101" i="12" s="1"/>
  <c r="F101" i="12" a="1"/>
  <c r="F101" i="12" s="1"/>
  <c r="D101" i="12" a="1"/>
  <c r="D101" i="12" s="1"/>
  <c r="C101" i="12" a="1"/>
  <c r="C101" i="12" s="1"/>
  <c r="B101" i="12" a="1"/>
  <c r="B101" i="12" s="1"/>
  <c r="Q84" i="12" a="1"/>
  <c r="Q84" i="12" s="1"/>
  <c r="P84" i="12" a="1"/>
  <c r="P84" i="12" s="1"/>
  <c r="N84" i="12" a="1"/>
  <c r="N84" i="12" s="1"/>
  <c r="L84" i="12" a="1"/>
  <c r="L84" i="12" s="1"/>
  <c r="K84" i="12" a="1"/>
  <c r="K84" i="12" s="1"/>
  <c r="I84" i="12" a="1"/>
  <c r="I84" i="12" s="1"/>
  <c r="G84" i="12" a="1"/>
  <c r="G84" i="12" s="1"/>
  <c r="F84" i="12" a="1"/>
  <c r="F84" i="12" s="1"/>
  <c r="D84" i="12" a="1"/>
  <c r="D84" i="12" s="1"/>
  <c r="C84" i="12" a="1"/>
  <c r="C84" i="12" s="1"/>
  <c r="B84" i="12" a="1"/>
  <c r="B84" i="12" s="1"/>
  <c r="Q67" i="12" a="1"/>
  <c r="Q67" i="12" s="1"/>
  <c r="P67" i="12" a="1"/>
  <c r="P67" i="12" s="1"/>
  <c r="N67" i="12" a="1"/>
  <c r="N67" i="12" s="1"/>
  <c r="L67" i="12" a="1"/>
  <c r="L67" i="12" s="1"/>
  <c r="K67" i="12" a="1"/>
  <c r="K67" i="12" s="1"/>
  <c r="I67" i="12" a="1"/>
  <c r="I67" i="12" s="1"/>
  <c r="G67" i="12" a="1"/>
  <c r="G67" i="12" s="1"/>
  <c r="F67" i="12" a="1"/>
  <c r="F67" i="12" s="1"/>
  <c r="D67" i="12" a="1"/>
  <c r="D67" i="12" s="1"/>
  <c r="C67" i="12" a="1"/>
  <c r="C67" i="12" s="1"/>
  <c r="B67" i="12" a="1"/>
  <c r="B67" i="12" s="1"/>
  <c r="M50" i="12" a="1"/>
  <c r="M50" i="12" s="1"/>
  <c r="K50" i="12" a="1"/>
  <c r="K50" i="12" s="1"/>
  <c r="J50" i="12" a="1"/>
  <c r="J50" i="12" s="1"/>
  <c r="H50" i="12" a="1"/>
  <c r="H50" i="12" s="1"/>
  <c r="F50" i="12" a="1"/>
  <c r="F50" i="12" s="1"/>
  <c r="D50" i="12" a="1"/>
  <c r="D50" i="12" s="1"/>
  <c r="C50" i="12" a="1"/>
  <c r="C50" i="12" s="1"/>
  <c r="B50" i="12" a="1"/>
  <c r="B50" i="12" s="1"/>
  <c r="M33" i="12" a="1"/>
  <c r="M33" i="12" s="1"/>
  <c r="K33" i="12" a="1"/>
  <c r="K33" i="12" s="1"/>
  <c r="J33" i="12" a="1"/>
  <c r="J33" i="12" s="1"/>
  <c r="H33" i="12" a="1"/>
  <c r="H33" i="12" s="1"/>
  <c r="F33" i="12" a="1"/>
  <c r="F33" i="12" s="1"/>
  <c r="D33" i="12" a="1"/>
  <c r="D33" i="12" s="1"/>
  <c r="C33" i="12" a="1"/>
  <c r="C33" i="12" s="1"/>
  <c r="B33" i="12" a="1"/>
  <c r="B33" i="12" s="1"/>
  <c r="P11" i="12" a="1"/>
  <c r="P11" i="12" s="1"/>
  <c r="N11" i="12" a="1"/>
  <c r="N11" i="12" s="1"/>
  <c r="M11" i="12" a="1"/>
  <c r="M11" i="12" s="1"/>
  <c r="K11" i="12" a="1"/>
  <c r="K11" i="12" s="1"/>
  <c r="I11" i="12" a="1"/>
  <c r="I11" i="12" s="1"/>
  <c r="G11" i="12" a="1"/>
  <c r="G11" i="12" s="1"/>
  <c r="F11" i="12" a="1"/>
  <c r="F11" i="12" s="1"/>
  <c r="D11" i="12" a="1"/>
  <c r="D11" i="12" s="1"/>
  <c r="C11" i="12" a="1"/>
  <c r="C11" i="12" s="1"/>
  <c r="B11" i="12" a="1"/>
  <c r="B11" i="12" s="1"/>
  <c r="B139" i="1"/>
  <c r="D139" i="1"/>
  <c r="I139" i="1"/>
  <c r="K140" i="1" s="1"/>
  <c r="D140" i="1"/>
  <c r="E140" i="1"/>
  <c r="D141" i="1"/>
  <c r="I143" i="1"/>
  <c r="I147" i="1"/>
  <c r="I151" i="1"/>
  <c r="G39" i="5"/>
  <c r="G38" i="5"/>
  <c r="G37" i="5"/>
  <c r="G36" i="5"/>
  <c r="G35" i="5"/>
  <c r="G34" i="5"/>
  <c r="G33" i="5"/>
  <c r="D32" i="5"/>
  <c r="G32" i="5" s="1"/>
  <c r="G31" i="5"/>
  <c r="G30" i="5"/>
  <c r="G29" i="5"/>
  <c r="G28" i="5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H106" i="7" a="1"/>
  <c r="H106" i="7" s="1"/>
  <c r="F106" i="7" a="1"/>
  <c r="F106" i="7" s="1"/>
  <c r="G106" i="7" s="1" a="1"/>
  <c r="H88" i="7" a="1"/>
  <c r="H88" i="7" s="1"/>
  <c r="F88" i="7" a="1"/>
  <c r="F88" i="7" s="1"/>
  <c r="G88" i="7" s="1" a="1"/>
  <c r="H70" i="7" a="1"/>
  <c r="H70" i="7" s="1"/>
  <c r="F70" i="7" a="1"/>
  <c r="F70" i="7" s="1"/>
  <c r="G70" i="7" s="1" a="1"/>
  <c r="K106" i="7" a="1"/>
  <c r="K106" i="7" s="1"/>
  <c r="L106" i="7" s="1"/>
  <c r="I106" i="7" a="1"/>
  <c r="I106" i="7" s="1"/>
  <c r="C106" i="7" a="1"/>
  <c r="C106" i="7" s="1"/>
  <c r="E106" i="7" a="1"/>
  <c r="E106" i="7" s="1"/>
  <c r="R88" i="7" a="1"/>
  <c r="R88" i="7" s="1"/>
  <c r="P88" i="7" a="1"/>
  <c r="P88" i="7" s="1"/>
  <c r="Q88" i="7" s="1" a="1"/>
  <c r="N88" i="7" a="1"/>
  <c r="N88" i="7" s="1"/>
  <c r="O88" i="7" s="1"/>
  <c r="M88" i="7" a="1"/>
  <c r="M88" i="7" s="1"/>
  <c r="K88" i="7" a="1"/>
  <c r="K88" i="7" s="1"/>
  <c r="L88" i="7" s="1" a="1"/>
  <c r="I88" i="7" a="1"/>
  <c r="I88" i="7" s="1"/>
  <c r="C88" i="7" a="1"/>
  <c r="C88" i="7" s="1"/>
  <c r="E88" i="7" a="1"/>
  <c r="E88" i="7" s="1"/>
  <c r="N70" i="7" a="1"/>
  <c r="N70" i="7" s="1"/>
  <c r="O70" i="7" s="1"/>
  <c r="M70" i="7" a="1"/>
  <c r="M70" i="7" s="1"/>
  <c r="K70" i="7" a="1"/>
  <c r="K70" i="7" s="1"/>
  <c r="L70" i="7" s="1" a="1"/>
  <c r="I70" i="7" a="1"/>
  <c r="I70" i="7" s="1"/>
  <c r="C70" i="7" a="1"/>
  <c r="C70" i="7" s="1"/>
  <c r="E70" i="7" a="1"/>
  <c r="E70" i="7" s="1"/>
  <c r="C52" i="7" a="1"/>
  <c r="C52" i="7" s="1"/>
  <c r="M52" i="7" a="1"/>
  <c r="M52" i="7" s="1"/>
  <c r="L52" i="7" a="1"/>
  <c r="L52" i="7" s="1"/>
  <c r="J52" i="7" a="1"/>
  <c r="J52" i="7" s="1"/>
  <c r="F52" i="7" a="1"/>
  <c r="F52" i="7" s="1"/>
  <c r="H52" i="7" a="1"/>
  <c r="H52" i="7" s="1"/>
  <c r="E52" i="7" a="1"/>
  <c r="E52" i="7" s="1"/>
  <c r="M34" i="7" a="1"/>
  <c r="M34" i="7" s="1"/>
  <c r="L34" i="7" a="1"/>
  <c r="L34" i="7" s="1"/>
  <c r="J34" i="7" a="1"/>
  <c r="J34" i="7" s="1"/>
  <c r="H34" i="7" a="1"/>
  <c r="H34" i="7" s="1"/>
  <c r="F34" i="7" a="1"/>
  <c r="F34" i="7" s="1"/>
  <c r="C34" i="7" a="1"/>
  <c r="C34" i="7" s="1"/>
  <c r="E34" i="7" a="1"/>
  <c r="E34" i="7" s="1"/>
  <c r="L109" i="7" l="1"/>
  <c r="G80" i="7" a="1"/>
  <c r="G80" i="7" s="1"/>
  <c r="G77" i="7" a="1"/>
  <c r="G77" i="7" s="1"/>
  <c r="O73" i="7"/>
  <c r="O72" i="7"/>
  <c r="G76" i="7" a="1"/>
  <c r="G76" i="7" s="1"/>
  <c r="O71" i="7"/>
  <c r="O89" i="7"/>
  <c r="G75" i="7" a="1"/>
  <c r="G75" i="7" s="1"/>
  <c r="O90" i="7"/>
  <c r="G74" i="7" a="1"/>
  <c r="G74" i="7" s="1"/>
  <c r="Q99" i="7" a="1"/>
  <c r="Q99" i="7" s="1"/>
  <c r="G89" i="7" a="1"/>
  <c r="G89" i="7" s="1"/>
  <c r="G73" i="7" a="1"/>
  <c r="G73" i="7" s="1"/>
  <c r="Q91" i="7" a="1"/>
  <c r="Q91" i="7" s="1"/>
  <c r="G91" i="7" a="1"/>
  <c r="G91" i="7" s="1"/>
  <c r="G72" i="7" a="1"/>
  <c r="G72" i="7" s="1"/>
  <c r="Q90" i="7" a="1"/>
  <c r="Q90" i="7" s="1"/>
  <c r="L71" i="7" a="1"/>
  <c r="L71" i="7" s="1"/>
  <c r="K196" i="1"/>
  <c r="K184" i="1"/>
  <c r="K180" i="1"/>
  <c r="K160" i="1"/>
  <c r="G112" i="7" a="1"/>
  <c r="G112" i="7" s="1"/>
  <c r="G111" i="7" a="1"/>
  <c r="G111" i="7" s="1"/>
  <c r="G109" i="7" a="1"/>
  <c r="G109" i="7" s="1"/>
  <c r="G107" i="7" a="1"/>
  <c r="G107" i="7" s="1"/>
  <c r="L108" i="7"/>
  <c r="G117" i="7" a="1"/>
  <c r="G117" i="7" s="1"/>
  <c r="G116" i="7" a="1"/>
  <c r="G116" i="7" s="1"/>
  <c r="G115" i="7" a="1"/>
  <c r="G115" i="7" s="1"/>
  <c r="G114" i="7" a="1"/>
  <c r="G114" i="7" s="1"/>
  <c r="G110" i="7" a="1"/>
  <c r="G110" i="7" s="1"/>
  <c r="G108" i="7" a="1"/>
  <c r="G108" i="7" s="1"/>
  <c r="G90" i="7" a="1"/>
  <c r="G90" i="7" s="1"/>
  <c r="Q89" i="7" a="1"/>
  <c r="Q89" i="7" s="1"/>
  <c r="L91" i="7" a="1"/>
  <c r="L91" i="7" s="1"/>
  <c r="L90" i="7" a="1"/>
  <c r="L90" i="7" s="1"/>
  <c r="O91" i="7"/>
  <c r="G71" i="7" a="1"/>
  <c r="G71" i="7" s="1"/>
  <c r="L78" i="7" a="1"/>
  <c r="L78" i="7" s="1"/>
  <c r="L73" i="7" a="1"/>
  <c r="L73" i="7" s="1"/>
  <c r="G81" i="7" a="1"/>
  <c r="G81" i="7" s="1"/>
  <c r="L72" i="7" a="1"/>
  <c r="L72" i="7" s="1"/>
  <c r="G78" i="7" a="1"/>
  <c r="G78" i="7" s="1"/>
  <c r="O78" i="7"/>
  <c r="L107" i="7"/>
  <c r="L117" i="7"/>
  <c r="L116" i="7"/>
  <c r="L115" i="7"/>
  <c r="L114" i="7"/>
  <c r="G113" i="7" a="1"/>
  <c r="G113" i="7" s="1"/>
  <c r="L113" i="7"/>
  <c r="L112" i="7"/>
  <c r="L111" i="7"/>
  <c r="L110" i="7"/>
  <c r="G98" i="7" a="1"/>
  <c r="G98" i="7" s="1"/>
  <c r="L98" i="7" a="1"/>
  <c r="L98" i="7" s="1"/>
  <c r="O98" i="7"/>
  <c r="Q98" i="7" a="1"/>
  <c r="Q98" i="7" s="1"/>
  <c r="G96" i="7" a="1"/>
  <c r="G96" i="7" s="1"/>
  <c r="O96" i="7"/>
  <c r="Q96" i="7" a="1"/>
  <c r="Q96" i="7" s="1"/>
  <c r="G95" i="7" a="1"/>
  <c r="G95" i="7" s="1"/>
  <c r="L95" i="7" a="1"/>
  <c r="L95" i="7" s="1"/>
  <c r="G94" i="7" a="1"/>
  <c r="G94" i="7" s="1"/>
  <c r="L94" i="7" a="1"/>
  <c r="L94" i="7" s="1"/>
  <c r="O94" i="7"/>
  <c r="Q94" i="7" a="1"/>
  <c r="Q94" i="7" s="1"/>
  <c r="L89" i="7" a="1"/>
  <c r="L89" i="7" s="1"/>
  <c r="G99" i="7" a="1"/>
  <c r="G99" i="7" s="1"/>
  <c r="L99" i="7" a="1"/>
  <c r="L99" i="7" s="1"/>
  <c r="O99" i="7"/>
  <c r="G97" i="7" a="1"/>
  <c r="G97" i="7" s="1"/>
  <c r="L97" i="7" a="1"/>
  <c r="L97" i="7" s="1"/>
  <c r="O97" i="7"/>
  <c r="Q97" i="7" a="1"/>
  <c r="Q97" i="7" s="1"/>
  <c r="L96" i="7" a="1"/>
  <c r="L96" i="7" s="1"/>
  <c r="O95" i="7"/>
  <c r="Q95" i="7" a="1"/>
  <c r="Q95" i="7" s="1"/>
  <c r="G93" i="7" a="1"/>
  <c r="G93" i="7" s="1"/>
  <c r="L93" i="7" a="1"/>
  <c r="L93" i="7" s="1"/>
  <c r="O93" i="7"/>
  <c r="Q93" i="7" a="1"/>
  <c r="Q93" i="7" s="1"/>
  <c r="G92" i="7" a="1"/>
  <c r="G92" i="7" s="1"/>
  <c r="L92" i="7" a="1"/>
  <c r="L92" i="7" s="1"/>
  <c r="O92" i="7"/>
  <c r="Q92" i="7" a="1"/>
  <c r="Q92" i="7" s="1"/>
  <c r="L81" i="7" a="1"/>
  <c r="L81" i="7" s="1"/>
  <c r="O81" i="7"/>
  <c r="K200" i="1"/>
  <c r="L80" i="7" a="1"/>
  <c r="L80" i="7" s="1"/>
  <c r="O80" i="7"/>
  <c r="G79" i="7" a="1"/>
  <c r="G79" i="7" s="1"/>
  <c r="L79" i="7" a="1"/>
  <c r="L79" i="7" s="1"/>
  <c r="O79" i="7"/>
  <c r="L77" i="7" a="1"/>
  <c r="L77" i="7" s="1"/>
  <c r="O77" i="7"/>
  <c r="L76" i="7" a="1"/>
  <c r="L76" i="7" s="1"/>
  <c r="O76" i="7"/>
  <c r="L75" i="7" a="1"/>
  <c r="L75" i="7" s="1"/>
  <c r="O75" i="7"/>
  <c r="L74" i="7" a="1"/>
  <c r="L74" i="7" s="1"/>
  <c r="O74" i="7"/>
  <c r="K168" i="1"/>
  <c r="J107" i="7"/>
  <c r="J108" i="7"/>
  <c r="J109" i="7"/>
  <c r="J110" i="7"/>
  <c r="J111" i="7"/>
  <c r="J112" i="7"/>
  <c r="J113" i="7"/>
  <c r="J114" i="7"/>
  <c r="J115" i="7"/>
  <c r="J116" i="7"/>
  <c r="J117" i="7"/>
  <c r="J106" i="7"/>
  <c r="J71" i="7"/>
  <c r="J72" i="7"/>
  <c r="J73" i="7"/>
  <c r="J74" i="7"/>
  <c r="J75" i="7"/>
  <c r="J76" i="7"/>
  <c r="J78" i="7"/>
  <c r="J79" i="7"/>
  <c r="J80" i="7"/>
  <c r="J81" i="7"/>
  <c r="J70" i="7"/>
  <c r="J77" i="7"/>
  <c r="K148" i="1"/>
  <c r="N35" i="7"/>
  <c r="N36" i="7"/>
  <c r="N37" i="7"/>
  <c r="N38" i="7"/>
  <c r="N39" i="7"/>
  <c r="N40" i="7"/>
  <c r="N41" i="7"/>
  <c r="N42" i="7"/>
  <c r="N43" i="7"/>
  <c r="N44" i="7"/>
  <c r="N45" i="7"/>
  <c r="N34" i="7"/>
  <c r="K35" i="7" a="1"/>
  <c r="K36" i="7" a="1"/>
  <c r="K37" i="7" a="1"/>
  <c r="K38" i="7" a="1"/>
  <c r="K39" i="7" a="1"/>
  <c r="K40" i="7" a="1"/>
  <c r="K41" i="7" a="1"/>
  <c r="K42" i="7" a="1"/>
  <c r="K43" i="7" a="1"/>
  <c r="K44" i="7" a="1"/>
  <c r="K45" i="7" a="1"/>
  <c r="K34" i="7" a="1"/>
  <c r="I35" i="7"/>
  <c r="I36" i="7"/>
  <c r="I37" i="7"/>
  <c r="I38" i="7"/>
  <c r="I39" i="7"/>
  <c r="I40" i="7"/>
  <c r="I41" i="7"/>
  <c r="I42" i="7"/>
  <c r="I43" i="7"/>
  <c r="I44" i="7"/>
  <c r="I45" i="7"/>
  <c r="I34" i="7"/>
  <c r="K165" i="13"/>
  <c r="L162" i="13" a="1"/>
  <c r="L162" i="13" s="1"/>
  <c r="L202" i="13" a="1"/>
  <c r="L202" i="13" s="1"/>
  <c r="K202" i="13"/>
  <c r="K201" i="13"/>
  <c r="K200" i="13"/>
  <c r="L198" i="13" a="1"/>
  <c r="L198" i="13" s="1"/>
  <c r="K198" i="13"/>
  <c r="K197" i="13"/>
  <c r="K196" i="13"/>
  <c r="L194" i="13" a="1"/>
  <c r="L194" i="13" s="1"/>
  <c r="K194" i="13"/>
  <c r="K193" i="13"/>
  <c r="K192" i="13"/>
  <c r="L190" i="13" a="1"/>
  <c r="L190" i="13" s="1"/>
  <c r="K190" i="13"/>
  <c r="K189" i="13"/>
  <c r="K188" i="13"/>
  <c r="L186" i="13" a="1"/>
  <c r="L186" i="13" s="1"/>
  <c r="K186" i="13"/>
  <c r="K185" i="13"/>
  <c r="K184" i="13"/>
  <c r="L182" i="13" a="1"/>
  <c r="L182" i="13" s="1"/>
  <c r="K182" i="13"/>
  <c r="K181" i="13"/>
  <c r="K180" i="13"/>
  <c r="L178" i="13" a="1"/>
  <c r="L178" i="13" s="1"/>
  <c r="K178" i="13"/>
  <c r="K177" i="13"/>
  <c r="K176" i="13"/>
  <c r="L174" i="13" a="1"/>
  <c r="L174" i="13" s="1"/>
  <c r="K174" i="13"/>
  <c r="K173" i="13"/>
  <c r="K172" i="13"/>
  <c r="L170" i="13" a="1"/>
  <c r="L170" i="13" s="1"/>
  <c r="K170" i="13"/>
  <c r="K169" i="13"/>
  <c r="K168" i="13"/>
  <c r="K162" i="13"/>
  <c r="K161" i="13"/>
  <c r="K160" i="13"/>
  <c r="D107" i="7" a="1"/>
  <c r="D108" i="7" a="1"/>
  <c r="D109" i="7" a="1"/>
  <c r="D110" i="7" a="1"/>
  <c r="D111" i="7" a="1"/>
  <c r="D112" i="7" a="1"/>
  <c r="D113" i="7" a="1"/>
  <c r="D114" i="7" a="1"/>
  <c r="D115" i="7" a="1"/>
  <c r="D116" i="7" a="1"/>
  <c r="D117" i="7" a="1"/>
  <c r="D106" i="7" a="1"/>
  <c r="D71" i="7" a="1"/>
  <c r="D76" i="7" a="1"/>
  <c r="D80" i="7" a="1"/>
  <c r="D72" i="7" a="1"/>
  <c r="D75" i="7" a="1"/>
  <c r="D77" i="7" a="1"/>
  <c r="D81" i="7" a="1"/>
  <c r="D73" i="7" a="1"/>
  <c r="D74" i="7" a="1"/>
  <c r="D78" i="7" a="1"/>
  <c r="D70" i="7" a="1"/>
  <c r="D79" i="7" a="1"/>
  <c r="K192" i="1"/>
  <c r="N53" i="7"/>
  <c r="N55" i="7"/>
  <c r="N57" i="7"/>
  <c r="N59" i="7"/>
  <c r="N61" i="7"/>
  <c r="N52" i="7"/>
  <c r="K54" i="7" a="1"/>
  <c r="K56" i="7" a="1"/>
  <c r="K58" i="7" a="1"/>
  <c r="K61" i="7" a="1"/>
  <c r="K63" i="7" a="1"/>
  <c r="K52" i="7" a="1"/>
  <c r="I55" i="7"/>
  <c r="I58" i="7"/>
  <c r="I61" i="7"/>
  <c r="N54" i="7"/>
  <c r="N56" i="7"/>
  <c r="N58" i="7"/>
  <c r="N60" i="7"/>
  <c r="N62" i="7"/>
  <c r="K53" i="7" a="1"/>
  <c r="K55" i="7" a="1"/>
  <c r="K57" i="7" a="1"/>
  <c r="K60" i="7" a="1"/>
  <c r="K62" i="7" a="1"/>
  <c r="I53" i="7"/>
  <c r="I56" i="7"/>
  <c r="I59" i="7"/>
  <c r="I63" i="7"/>
  <c r="N63" i="7"/>
  <c r="K59" i="7" a="1"/>
  <c r="I54" i="7"/>
  <c r="I57" i="7"/>
  <c r="I60" i="7"/>
  <c r="I62" i="7"/>
  <c r="I52" i="7"/>
  <c r="K144" i="1"/>
  <c r="J89" i="7"/>
  <c r="J90" i="7"/>
  <c r="J91" i="7"/>
  <c r="J92" i="7"/>
  <c r="J93" i="7"/>
  <c r="J94" i="7"/>
  <c r="J95" i="7"/>
  <c r="J96" i="7"/>
  <c r="J97" i="7"/>
  <c r="J98" i="7"/>
  <c r="J99" i="7"/>
  <c r="J88" i="7"/>
  <c r="D89" i="7" a="1"/>
  <c r="D90" i="7" a="1"/>
  <c r="D92" i="7" a="1"/>
  <c r="D93" i="7" a="1"/>
  <c r="D94" i="7" a="1"/>
  <c r="D95" i="7" a="1"/>
  <c r="D96" i="7" a="1"/>
  <c r="D97" i="7" a="1"/>
  <c r="D98" i="7" a="1"/>
  <c r="D99" i="7" a="1"/>
  <c r="D88" i="7" a="1"/>
  <c r="D91" i="7" a="1"/>
  <c r="G53" i="7"/>
  <c r="G54" i="7"/>
  <c r="G55" i="7"/>
  <c r="G56" i="7"/>
  <c r="G57" i="7"/>
  <c r="G58" i="7"/>
  <c r="G59" i="7"/>
  <c r="G60" i="7"/>
  <c r="G61" i="7"/>
  <c r="G62" i="7"/>
  <c r="G63" i="7"/>
  <c r="G52" i="7"/>
  <c r="D53" i="7" a="1"/>
  <c r="D54" i="7" a="1"/>
  <c r="D55" i="7" a="1"/>
  <c r="D56" i="7" a="1"/>
  <c r="D57" i="7" a="1"/>
  <c r="D58" i="7" a="1"/>
  <c r="D59" i="7" a="1"/>
  <c r="D60" i="7" a="1"/>
  <c r="D61" i="7" a="1"/>
  <c r="D62" i="7" a="1"/>
  <c r="D63" i="7" a="1"/>
  <c r="D52" i="7" a="1"/>
  <c r="G35" i="7"/>
  <c r="G36" i="7"/>
  <c r="G37" i="7"/>
  <c r="G38" i="7"/>
  <c r="G39" i="7"/>
  <c r="G40" i="7"/>
  <c r="G41" i="7"/>
  <c r="G42" i="7"/>
  <c r="G43" i="7"/>
  <c r="G44" i="7"/>
  <c r="G45" i="7"/>
  <c r="G34" i="7"/>
  <c r="D35" i="7" a="1"/>
  <c r="D38" i="7" a="1"/>
  <c r="D41" i="7" a="1"/>
  <c r="D43" i="7" a="1"/>
  <c r="D45" i="7" a="1"/>
  <c r="D36" i="7" a="1"/>
  <c r="D39" i="7" a="1"/>
  <c r="D40" i="7" a="1"/>
  <c r="D42" i="7" a="1"/>
  <c r="D44" i="7" a="1"/>
  <c r="D34" i="7" a="1"/>
  <c r="D37" i="7" a="1"/>
  <c r="K156" i="1"/>
  <c r="G70" i="7"/>
  <c r="G106" i="7"/>
  <c r="Q88" i="7"/>
  <c r="L88" i="7"/>
  <c r="G88" i="7"/>
  <c r="L70" i="7"/>
  <c r="K152" i="1"/>
  <c r="K188" i="1"/>
  <c r="J11" i="7" a="1"/>
  <c r="J11" i="7" s="1"/>
  <c r="H11" i="7" a="1"/>
  <c r="C11" i="7" a="1"/>
  <c r="K45" i="7" l="1"/>
  <c r="K35" i="7"/>
  <c r="K38" i="7"/>
  <c r="K36" i="7"/>
  <c r="K37" i="7"/>
  <c r="K39" i="7"/>
  <c r="K40" i="7"/>
  <c r="K41" i="7"/>
  <c r="K42" i="7"/>
  <c r="K34" i="7"/>
  <c r="K44" i="7"/>
  <c r="K43" i="7"/>
  <c r="D110" i="7"/>
  <c r="D109" i="7"/>
  <c r="D117" i="7"/>
  <c r="D111" i="7"/>
  <c r="D114" i="7"/>
  <c r="D107" i="7"/>
  <c r="D112" i="7"/>
  <c r="D115" i="7"/>
  <c r="D108" i="7"/>
  <c r="D113" i="7"/>
  <c r="D116" i="7"/>
  <c r="D106" i="7"/>
  <c r="D80" i="7"/>
  <c r="D76" i="7"/>
  <c r="D75" i="7"/>
  <c r="D79" i="7"/>
  <c r="D72" i="7"/>
  <c r="D73" i="7"/>
  <c r="D81" i="7"/>
  <c r="D71" i="7"/>
  <c r="D74" i="7"/>
  <c r="D77" i="7"/>
  <c r="D78" i="7"/>
  <c r="D70" i="7"/>
  <c r="K54" i="7"/>
  <c r="K55" i="7"/>
  <c r="K57" i="7"/>
  <c r="K59" i="7"/>
  <c r="K61" i="7"/>
  <c r="K63" i="7"/>
  <c r="K53" i="7"/>
  <c r="K56" i="7"/>
  <c r="K58" i="7"/>
  <c r="K60" i="7"/>
  <c r="K62" i="7"/>
  <c r="K52" i="7"/>
  <c r="D92" i="7"/>
  <c r="D97" i="7"/>
  <c r="D89" i="7"/>
  <c r="D94" i="7"/>
  <c r="D91" i="7"/>
  <c r="D95" i="7"/>
  <c r="D96" i="7"/>
  <c r="D90" i="7"/>
  <c r="D93" i="7"/>
  <c r="D98" i="7"/>
  <c r="D99" i="7"/>
  <c r="D88" i="7"/>
  <c r="D52" i="7"/>
  <c r="D55" i="7"/>
  <c r="D58" i="7"/>
  <c r="D53" i="7"/>
  <c r="D54" i="7"/>
  <c r="D59" i="7"/>
  <c r="D62" i="7"/>
  <c r="D63" i="7"/>
  <c r="D56" i="7"/>
  <c r="D57" i="7"/>
  <c r="D60" i="7"/>
  <c r="D61" i="7"/>
  <c r="D37" i="7"/>
  <c r="D44" i="7"/>
  <c r="D34" i="7"/>
  <c r="D35" i="7"/>
  <c r="D36" i="7"/>
  <c r="D41" i="7"/>
  <c r="D42" i="7"/>
  <c r="D43" i="7"/>
  <c r="D39" i="7"/>
  <c r="D40" i="7"/>
  <c r="D45" i="7"/>
  <c r="D38" i="7"/>
  <c r="I12" i="7" a="1"/>
  <c r="I12" i="7" s="1"/>
  <c r="I13" i="7" a="1"/>
  <c r="I13" i="7" s="1"/>
  <c r="I14" i="7" a="1"/>
  <c r="I14" i="7" s="1"/>
  <c r="I15" i="7" a="1"/>
  <c r="I15" i="7" s="1"/>
  <c r="I16" i="7" a="1"/>
  <c r="I16" i="7" s="1"/>
  <c r="I17" i="7" a="1"/>
  <c r="I17" i="7" s="1"/>
  <c r="I18" i="7" a="1"/>
  <c r="I18" i="7" s="1"/>
  <c r="I19" i="7" a="1"/>
  <c r="I19" i="7" s="1"/>
  <c r="I20" i="7" a="1"/>
  <c r="I20" i="7" s="1"/>
  <c r="I21" i="7" a="1"/>
  <c r="I21" i="7" s="1"/>
  <c r="I22" i="7" a="1"/>
  <c r="I22" i="7" s="1"/>
  <c r="I23" i="7" a="1"/>
  <c r="I23" i="7" s="1"/>
  <c r="I24" i="7" a="1"/>
  <c r="I24" i="7" s="1"/>
  <c r="I25" i="7" a="1"/>
  <c r="I25" i="7" s="1"/>
  <c r="I26" i="7" a="1"/>
  <c r="I26" i="7" s="1"/>
  <c r="H11" i="7"/>
  <c r="I11" i="7" s="1" a="1"/>
  <c r="I11" i="7" s="1"/>
  <c r="C11" i="7"/>
  <c r="M11" i="7" a="1"/>
  <c r="M123" i="7"/>
  <c r="J92" i="8"/>
  <c r="G91" i="8"/>
  <c r="D65" i="8"/>
  <c r="E65" i="8"/>
  <c r="F65" i="8"/>
  <c r="G65" i="8"/>
  <c r="H65" i="8"/>
  <c r="I65" i="8"/>
  <c r="J65" i="8"/>
  <c r="D66" i="8"/>
  <c r="E66" i="8"/>
  <c r="F66" i="8"/>
  <c r="G66" i="8"/>
  <c r="H66" i="8"/>
  <c r="I66" i="8"/>
  <c r="J66" i="8"/>
  <c r="D67" i="8"/>
  <c r="E67" i="8"/>
  <c r="F67" i="8"/>
  <c r="G67" i="8"/>
  <c r="H67" i="8"/>
  <c r="I67" i="8"/>
  <c r="J67" i="8"/>
  <c r="D68" i="8"/>
  <c r="E68" i="8"/>
  <c r="F68" i="8"/>
  <c r="G68" i="8"/>
  <c r="H68" i="8"/>
  <c r="I68" i="8"/>
  <c r="J68" i="8"/>
  <c r="D69" i="8"/>
  <c r="E69" i="8"/>
  <c r="F69" i="8"/>
  <c r="G69" i="8"/>
  <c r="H69" i="8"/>
  <c r="I69" i="8"/>
  <c r="J69" i="8"/>
  <c r="D70" i="8"/>
  <c r="E70" i="8"/>
  <c r="F70" i="8"/>
  <c r="G70" i="8"/>
  <c r="H70" i="8"/>
  <c r="I70" i="8"/>
  <c r="J70" i="8"/>
  <c r="D71" i="8"/>
  <c r="E71" i="8"/>
  <c r="F71" i="8"/>
  <c r="G71" i="8"/>
  <c r="H71" i="8"/>
  <c r="I71" i="8"/>
  <c r="J71" i="8"/>
  <c r="D72" i="8"/>
  <c r="E72" i="8"/>
  <c r="F72" i="8"/>
  <c r="G72" i="8"/>
  <c r="H72" i="8"/>
  <c r="I72" i="8"/>
  <c r="J72" i="8"/>
  <c r="J64" i="8"/>
  <c r="I64" i="8"/>
  <c r="H64" i="8"/>
  <c r="G64" i="8"/>
  <c r="F64" i="8"/>
  <c r="E64" i="8"/>
  <c r="D64" i="8"/>
  <c r="J63" i="8"/>
  <c r="I63" i="8"/>
  <c r="H63" i="8"/>
  <c r="G63" i="8"/>
  <c r="F63" i="8"/>
  <c r="E63" i="8"/>
  <c r="D63" i="8"/>
  <c r="J62" i="8"/>
  <c r="I62" i="8"/>
  <c r="H62" i="8"/>
  <c r="G62" i="8"/>
  <c r="F62" i="8"/>
  <c r="E62" i="8"/>
  <c r="D62" i="8"/>
  <c r="J61" i="8"/>
  <c r="I61" i="8"/>
  <c r="H61" i="8"/>
  <c r="G61" i="8"/>
  <c r="F61" i="8"/>
  <c r="E61" i="8"/>
  <c r="D61" i="8"/>
  <c r="J60" i="8"/>
  <c r="I60" i="8"/>
  <c r="H60" i="8"/>
  <c r="G60" i="8"/>
  <c r="F60" i="8"/>
  <c r="E60" i="8"/>
  <c r="D60" i="8"/>
  <c r="J59" i="8"/>
  <c r="I59" i="8"/>
  <c r="H59" i="8"/>
  <c r="G59" i="8"/>
  <c r="F59" i="8"/>
  <c r="E59" i="8"/>
  <c r="D59" i="8"/>
  <c r="J58" i="8"/>
  <c r="I58" i="8"/>
  <c r="H58" i="8"/>
  <c r="G58" i="8"/>
  <c r="F58" i="8"/>
  <c r="E58" i="8"/>
  <c r="D58" i="8"/>
  <c r="J57" i="8"/>
  <c r="I57" i="8"/>
  <c r="H57" i="8"/>
  <c r="G57" i="8"/>
  <c r="F57" i="8"/>
  <c r="E57" i="8"/>
  <c r="D57" i="8"/>
  <c r="J56" i="8"/>
  <c r="I56" i="8"/>
  <c r="H56" i="8"/>
  <c r="G56" i="8"/>
  <c r="F56" i="8"/>
  <c r="E56" i="8"/>
  <c r="D56" i="8"/>
  <c r="J55" i="8"/>
  <c r="I55" i="8"/>
  <c r="H55" i="8"/>
  <c r="G55" i="8"/>
  <c r="F55" i="8"/>
  <c r="E55" i="8"/>
  <c r="D55" i="8"/>
  <c r="J54" i="8"/>
  <c r="I54" i="8"/>
  <c r="H54" i="8"/>
  <c r="G54" i="8"/>
  <c r="F54" i="8"/>
  <c r="E54" i="8"/>
  <c r="D54" i="8"/>
  <c r="J53" i="8"/>
  <c r="I53" i="8"/>
  <c r="H53" i="8"/>
  <c r="G53" i="8"/>
  <c r="F53" i="8"/>
  <c r="E53" i="8"/>
  <c r="D53" i="8"/>
  <c r="C52" i="8"/>
  <c r="F52" i="8" s="1"/>
  <c r="C51" i="8"/>
  <c r="C50" i="8"/>
  <c r="H50" i="8" s="1"/>
  <c r="C49" i="8"/>
  <c r="C48" i="8"/>
  <c r="I48" i="8" s="1"/>
  <c r="C47" i="8"/>
  <c r="H47" i="8" s="1"/>
  <c r="C46" i="8"/>
  <c r="D46" i="8" s="1"/>
  <c r="C45" i="8"/>
  <c r="C44" i="8"/>
  <c r="H44" i="8" s="1"/>
  <c r="C43" i="8"/>
  <c r="C42" i="8"/>
  <c r="C41" i="8"/>
  <c r="F41" i="8" s="1"/>
  <c r="C40" i="8"/>
  <c r="F40" i="8" s="1"/>
  <c r="C39" i="8"/>
  <c r="J39" i="8" s="1"/>
  <c r="C38" i="8"/>
  <c r="H38" i="8" s="1"/>
  <c r="C37" i="8"/>
  <c r="G37" i="8" s="1"/>
  <c r="C36" i="8"/>
  <c r="C35" i="8"/>
  <c r="F35" i="8" s="1"/>
  <c r="C34" i="8"/>
  <c r="C33" i="8"/>
  <c r="H33" i="8" s="1"/>
  <c r="C32" i="8"/>
  <c r="E32" i="8" s="1"/>
  <c r="C31" i="8"/>
  <c r="D31" i="8" s="1"/>
  <c r="C30" i="8"/>
  <c r="C29" i="8"/>
  <c r="D29" i="8" s="1"/>
  <c r="C28" i="8"/>
  <c r="C27" i="8"/>
  <c r="H27" i="8" s="1"/>
  <c r="C26" i="8"/>
  <c r="D26" i="8" s="1"/>
  <c r="C25" i="8"/>
  <c r="G25" i="8" s="1"/>
  <c r="C24" i="8"/>
  <c r="C23" i="8"/>
  <c r="E23" i="8" s="1"/>
  <c r="C22" i="8"/>
  <c r="G22" i="8" s="1"/>
  <c r="C21" i="8"/>
  <c r="C20" i="8"/>
  <c r="D20" i="8" s="1"/>
  <c r="C19" i="8"/>
  <c r="C18" i="8"/>
  <c r="I18" i="8" s="1"/>
  <c r="C17" i="8"/>
  <c r="F17" i="8" s="1"/>
  <c r="C16" i="8"/>
  <c r="D16" i="8" s="1"/>
  <c r="C15" i="8"/>
  <c r="C14" i="8"/>
  <c r="G14" i="8" s="1"/>
  <c r="C13" i="8"/>
  <c r="C12" i="8"/>
  <c r="D12" i="8" s="1"/>
  <c r="M11" i="7" l="1"/>
  <c r="N11" i="7" s="1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F20" i="8"/>
  <c r="I14" i="8"/>
  <c r="J44" i="8"/>
  <c r="I44" i="8"/>
  <c r="J38" i="8"/>
  <c r="I38" i="8"/>
  <c r="J32" i="8"/>
  <c r="J29" i="8"/>
  <c r="I29" i="8"/>
  <c r="H29" i="8"/>
  <c r="G29" i="8"/>
  <c r="F29" i="8"/>
  <c r="E29" i="8"/>
  <c r="G26" i="8"/>
  <c r="F26" i="8"/>
  <c r="E26" i="8"/>
  <c r="J20" i="8"/>
  <c r="I20" i="8"/>
  <c r="H20" i="8"/>
  <c r="G20" i="8"/>
  <c r="E20" i="8"/>
  <c r="J14" i="8"/>
  <c r="H14" i="8"/>
  <c r="G41" i="8"/>
  <c r="H35" i="8"/>
  <c r="J47" i="8"/>
  <c r="H17" i="8"/>
  <c r="I35" i="8"/>
  <c r="I41" i="8"/>
  <c r="J35" i="8"/>
  <c r="J17" i="8"/>
  <c r="H22" i="8"/>
  <c r="F32" i="8"/>
  <c r="G32" i="8"/>
  <c r="I50" i="8"/>
  <c r="H32" i="8"/>
  <c r="J50" i="8"/>
  <c r="G35" i="8"/>
  <c r="I47" i="8"/>
  <c r="G17" i="8"/>
  <c r="H26" i="8"/>
  <c r="H41" i="8"/>
  <c r="I26" i="8"/>
  <c r="I17" i="8"/>
  <c r="J26" i="8"/>
  <c r="J41" i="8"/>
  <c r="I32" i="8"/>
  <c r="H91" i="8"/>
  <c r="I91" i="8"/>
  <c r="J91" i="8"/>
  <c r="D92" i="8"/>
  <c r="E92" i="8"/>
  <c r="F92" i="8"/>
  <c r="G92" i="8"/>
  <c r="D91" i="8"/>
  <c r="H92" i="8"/>
  <c r="E91" i="8"/>
  <c r="I92" i="8"/>
  <c r="F91" i="8"/>
  <c r="I12" i="8"/>
  <c r="F23" i="8"/>
  <c r="D40" i="8"/>
  <c r="F46" i="8"/>
  <c r="F16" i="8"/>
  <c r="E40" i="8"/>
  <c r="G46" i="8"/>
  <c r="G16" i="8"/>
  <c r="H16" i="8"/>
  <c r="G40" i="8"/>
  <c r="D47" i="8"/>
  <c r="D14" i="8"/>
  <c r="J18" i="8"/>
  <c r="J27" i="8"/>
  <c r="E47" i="8"/>
  <c r="E14" i="8"/>
  <c r="D17" i="8"/>
  <c r="E22" i="8"/>
  <c r="D35" i="8"/>
  <c r="F38" i="8"/>
  <c r="D41" i="8"/>
  <c r="F44" i="8"/>
  <c r="F47" i="8"/>
  <c r="F50" i="8"/>
  <c r="J48" i="8"/>
  <c r="J12" i="8"/>
  <c r="D18" i="8"/>
  <c r="G23" i="8"/>
  <c r="H18" i="8"/>
  <c r="H23" i="8"/>
  <c r="J33" i="8"/>
  <c r="I23" i="8"/>
  <c r="D38" i="8"/>
  <c r="D44" i="8"/>
  <c r="D50" i="8"/>
  <c r="D22" i="8"/>
  <c r="J23" i="8"/>
  <c r="G31" i="8"/>
  <c r="E38" i="8"/>
  <c r="E44" i="8"/>
  <c r="E50" i="8"/>
  <c r="F14" i="8"/>
  <c r="E17" i="8"/>
  <c r="F22" i="8"/>
  <c r="D32" i="8"/>
  <c r="E35" i="8"/>
  <c r="G38" i="8"/>
  <c r="E41" i="8"/>
  <c r="G44" i="8"/>
  <c r="G47" i="8"/>
  <c r="G50" i="8"/>
  <c r="D23" i="8"/>
  <c r="J49" i="8"/>
  <c r="I49" i="8"/>
  <c r="H49" i="8"/>
  <c r="E49" i="8"/>
  <c r="G48" i="8"/>
  <c r="F48" i="8"/>
  <c r="E48" i="8"/>
  <c r="D48" i="8"/>
  <c r="G42" i="8"/>
  <c r="F42" i="8"/>
  <c r="E42" i="8"/>
  <c r="D42" i="8"/>
  <c r="G24" i="8"/>
  <c r="F24" i="8"/>
  <c r="E24" i="8"/>
  <c r="J28" i="8"/>
  <c r="I28" i="8"/>
  <c r="J34" i="8"/>
  <c r="I34" i="8"/>
  <c r="H34" i="8"/>
  <c r="H42" i="8"/>
  <c r="J13" i="8"/>
  <c r="I13" i="8"/>
  <c r="D24" i="8"/>
  <c r="D28" i="8"/>
  <c r="D34" i="8"/>
  <c r="G36" i="8"/>
  <c r="F36" i="8"/>
  <c r="E36" i="8"/>
  <c r="D36" i="8"/>
  <c r="I42" i="8"/>
  <c r="D13" i="8"/>
  <c r="H24" i="8"/>
  <c r="E28" i="8"/>
  <c r="G30" i="8"/>
  <c r="F30" i="8"/>
  <c r="E30" i="8"/>
  <c r="E34" i="8"/>
  <c r="H36" i="8"/>
  <c r="J42" i="8"/>
  <c r="D49" i="8"/>
  <c r="G51" i="8"/>
  <c r="F51" i="8"/>
  <c r="E51" i="8"/>
  <c r="D51" i="8"/>
  <c r="E13" i="8"/>
  <c r="G15" i="8"/>
  <c r="F15" i="8"/>
  <c r="E15" i="8"/>
  <c r="J19" i="8"/>
  <c r="I19" i="8"/>
  <c r="I24" i="8"/>
  <c r="F28" i="8"/>
  <c r="D30" i="8"/>
  <c r="F34" i="8"/>
  <c r="I36" i="8"/>
  <c r="J43" i="8"/>
  <c r="I43" i="8"/>
  <c r="H43" i="8"/>
  <c r="H51" i="8"/>
  <c r="F13" i="8"/>
  <c r="D15" i="8"/>
  <c r="D19" i="8"/>
  <c r="J24" i="8"/>
  <c r="G28" i="8"/>
  <c r="H30" i="8"/>
  <c r="G34" i="8"/>
  <c r="J36" i="8"/>
  <c r="D43" i="8"/>
  <c r="G45" i="8"/>
  <c r="F45" i="8"/>
  <c r="E45" i="8"/>
  <c r="D45" i="8"/>
  <c r="F49" i="8"/>
  <c r="I51" i="8"/>
  <c r="G13" i="8"/>
  <c r="H15" i="8"/>
  <c r="E19" i="8"/>
  <c r="G21" i="8"/>
  <c r="F21" i="8"/>
  <c r="E21" i="8"/>
  <c r="J25" i="8"/>
  <c r="I25" i="8"/>
  <c r="H28" i="8"/>
  <c r="I30" i="8"/>
  <c r="J37" i="8"/>
  <c r="I37" i="8"/>
  <c r="H37" i="8"/>
  <c r="E43" i="8"/>
  <c r="H45" i="8"/>
  <c r="G49" i="8"/>
  <c r="J51" i="8"/>
  <c r="H13" i="8"/>
  <c r="I15" i="8"/>
  <c r="F19" i="8"/>
  <c r="D21" i="8"/>
  <c r="D25" i="8"/>
  <c r="J30" i="8"/>
  <c r="D37" i="8"/>
  <c r="G39" i="8"/>
  <c r="F39" i="8"/>
  <c r="E39" i="8"/>
  <c r="D39" i="8"/>
  <c r="F43" i="8"/>
  <c r="I45" i="8"/>
  <c r="J52" i="8"/>
  <c r="I52" i="8"/>
  <c r="H52" i="8"/>
  <c r="J15" i="8"/>
  <c r="G19" i="8"/>
  <c r="H21" i="8"/>
  <c r="E25" i="8"/>
  <c r="G27" i="8"/>
  <c r="F27" i="8"/>
  <c r="E27" i="8"/>
  <c r="J31" i="8"/>
  <c r="I31" i="8"/>
  <c r="H31" i="8"/>
  <c r="E37" i="8"/>
  <c r="H39" i="8"/>
  <c r="G43" i="8"/>
  <c r="J45" i="8"/>
  <c r="D52" i="8"/>
  <c r="G12" i="8"/>
  <c r="F12" i="8"/>
  <c r="E12" i="8"/>
  <c r="J16" i="8"/>
  <c r="I16" i="8"/>
  <c r="H19" i="8"/>
  <c r="I21" i="8"/>
  <c r="F25" i="8"/>
  <c r="D27" i="8"/>
  <c r="G33" i="8"/>
  <c r="F33" i="8"/>
  <c r="E33" i="8"/>
  <c r="D33" i="8"/>
  <c r="F37" i="8"/>
  <c r="I39" i="8"/>
  <c r="J46" i="8"/>
  <c r="I46" i="8"/>
  <c r="H46" i="8"/>
  <c r="E52" i="8"/>
  <c r="J21" i="8"/>
  <c r="E31" i="8"/>
  <c r="H12" i="8"/>
  <c r="E16" i="8"/>
  <c r="G18" i="8"/>
  <c r="F18" i="8"/>
  <c r="E18" i="8"/>
  <c r="J22" i="8"/>
  <c r="I22" i="8"/>
  <c r="H25" i="8"/>
  <c r="I27" i="8"/>
  <c r="F31" i="8"/>
  <c r="I33" i="8"/>
  <c r="J40" i="8"/>
  <c r="I40" i="8"/>
  <c r="H40" i="8"/>
  <c r="E46" i="8"/>
  <c r="H48" i="8"/>
  <c r="G52" i="8"/>
  <c r="G123" i="7"/>
  <c r="B123" i="7"/>
  <c r="B106" i="7" a="1"/>
  <c r="B106" i="7" s="1"/>
  <c r="B88" i="7" a="1"/>
  <c r="B70" i="7" a="1"/>
  <c r="B70" i="7" s="1"/>
  <c r="B52" i="7" a="1"/>
  <c r="B52" i="7" s="1"/>
  <c r="B34" i="7" a="1"/>
  <c r="B34" i="7" s="1"/>
  <c r="O11" i="7" a="1"/>
  <c r="K11" i="7" a="1"/>
  <c r="E11" i="7" a="1"/>
  <c r="G11" i="7" a="1"/>
  <c r="G11" i="7" s="1"/>
  <c r="D11" i="7" a="1"/>
  <c r="B11" i="7" a="1"/>
  <c r="B11" i="7" s="1"/>
  <c r="R11" i="7" a="1"/>
  <c r="Q11" i="7" a="1"/>
  <c r="Q11" i="7" s="1"/>
  <c r="G41" i="5"/>
  <c r="G40" i="5"/>
  <c r="G19" i="5"/>
  <c r="G20" i="5"/>
  <c r="G21" i="5"/>
  <c r="G22" i="5"/>
  <c r="G18" i="5"/>
  <c r="G17" i="5"/>
  <c r="G16" i="5"/>
  <c r="D15" i="5"/>
  <c r="G15" i="5" s="1"/>
  <c r="G14" i="5"/>
  <c r="G13" i="5"/>
  <c r="G12" i="5"/>
  <c r="G11" i="5"/>
  <c r="P12" i="7" l="1" a="1"/>
  <c r="P12" i="7" s="1"/>
  <c r="P14" i="7" a="1"/>
  <c r="P14" i="7" s="1"/>
  <c r="P15" i="7" a="1"/>
  <c r="P15" i="7" s="1"/>
  <c r="P16" i="7" a="1"/>
  <c r="P16" i="7" s="1"/>
  <c r="P18" i="7" a="1"/>
  <c r="P18" i="7" s="1"/>
  <c r="P19" i="7" a="1"/>
  <c r="P19" i="7" s="1"/>
  <c r="P21" i="7" a="1"/>
  <c r="P21" i="7" s="1"/>
  <c r="P23" i="7" a="1"/>
  <c r="P23" i="7" s="1"/>
  <c r="P25" i="7" a="1"/>
  <c r="P25" i="7" s="1"/>
  <c r="P26" i="7" a="1"/>
  <c r="P26" i="7" s="1"/>
  <c r="P13" i="7" a="1"/>
  <c r="P13" i="7" s="1"/>
  <c r="P17" i="7" a="1"/>
  <c r="P17" i="7" s="1"/>
  <c r="P20" i="7" a="1"/>
  <c r="P20" i="7" s="1"/>
  <c r="P22" i="7" a="1"/>
  <c r="P22" i="7" s="1"/>
  <c r="P24" i="7" a="1"/>
  <c r="P24" i="7" s="1"/>
  <c r="R11" i="7"/>
  <c r="S11" i="7" s="1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K11" i="7"/>
  <c r="L11" i="7" s="1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F12" i="7" a="1"/>
  <c r="F12" i="7" s="1"/>
  <c r="F13" i="7" a="1"/>
  <c r="F13" i="7" s="1"/>
  <c r="F14" i="7" a="1"/>
  <c r="F14" i="7" s="1"/>
  <c r="F15" i="7" a="1"/>
  <c r="F15" i="7" s="1"/>
  <c r="F16" i="7" a="1"/>
  <c r="F16" i="7" s="1"/>
  <c r="F17" i="7" a="1"/>
  <c r="F17" i="7" s="1"/>
  <c r="F19" i="7" a="1"/>
  <c r="F19" i="7" s="1"/>
  <c r="F20" i="7" a="1"/>
  <c r="F20" i="7" s="1"/>
  <c r="F21" i="7" a="1"/>
  <c r="F21" i="7" s="1"/>
  <c r="F22" i="7" a="1"/>
  <c r="F22" i="7" s="1"/>
  <c r="F23" i="7" a="1"/>
  <c r="F23" i="7" s="1"/>
  <c r="F24" i="7" a="1"/>
  <c r="F24" i="7" s="1"/>
  <c r="F25" i="7" a="1"/>
  <c r="F25" i="7" s="1"/>
  <c r="F26" i="7" a="1"/>
  <c r="F26" i="7" s="1"/>
  <c r="F18" i="7" a="1"/>
  <c r="F18" i="7" s="1"/>
  <c r="E11" i="7"/>
  <c r="F11" i="7" s="1" a="1"/>
  <c r="F11" i="7" s="1"/>
  <c r="O11" i="7"/>
  <c r="P11" i="7" s="1" a="1"/>
  <c r="P11" i="7" s="1"/>
  <c r="D11" i="7"/>
  <c r="B88" i="7"/>
  <c r="T19" i="7" l="1"/>
  <c r="I131" i="7" s="1"/>
  <c r="K171" i="1" s="1"/>
  <c r="K173" i="1" s="1"/>
  <c r="L173" i="1" s="1" a="1"/>
  <c r="L173" i="1" s="1"/>
  <c r="T25" i="7"/>
  <c r="I137" i="7" s="1"/>
  <c r="K195" i="1" s="1"/>
  <c r="K197" i="1" s="1"/>
  <c r="L197" i="1" s="1" a="1"/>
  <c r="L197" i="1" s="1"/>
  <c r="T22" i="7"/>
  <c r="I134" i="7" s="1"/>
  <c r="K183" i="1" s="1"/>
  <c r="K185" i="1" s="1"/>
  <c r="L185" i="1" s="1" a="1"/>
  <c r="L185" i="1" s="1"/>
  <c r="T23" i="7"/>
  <c r="I135" i="7" s="1"/>
  <c r="K187" i="1" s="1"/>
  <c r="K189" i="1" s="1"/>
  <c r="L189" i="1" s="1" a="1"/>
  <c r="L189" i="1" s="1"/>
  <c r="T21" i="7"/>
  <c r="I133" i="7" s="1"/>
  <c r="K179" i="1" s="1"/>
  <c r="K181" i="1" s="1"/>
  <c r="L181" i="1" s="1" a="1"/>
  <c r="L181" i="1" s="1"/>
  <c r="T20" i="7"/>
  <c r="I132" i="7" s="1"/>
  <c r="K175" i="1" s="1"/>
  <c r="K177" i="1" s="1"/>
  <c r="L177" i="1" s="1" a="1"/>
  <c r="L177" i="1" s="1"/>
  <c r="T26" i="7"/>
  <c r="I138" i="7" s="1"/>
  <c r="K199" i="1" s="1"/>
  <c r="K201" i="1" s="1"/>
  <c r="L201" i="1" s="1" a="1"/>
  <c r="L201" i="1" s="1"/>
  <c r="T24" i="7"/>
  <c r="I136" i="7" s="1"/>
  <c r="K191" i="1" s="1"/>
  <c r="K193" i="1" s="1"/>
  <c r="L193" i="1" s="1" a="1"/>
  <c r="L193" i="1" s="1"/>
  <c r="T17" i="7"/>
  <c r="I129" i="7" s="1"/>
  <c r="K163" i="1" s="1"/>
  <c r="K165" i="1" s="1"/>
  <c r="L165" i="1" s="1" a="1"/>
  <c r="L165" i="1" s="1"/>
  <c r="T18" i="7"/>
  <c r="I130" i="7" s="1"/>
  <c r="K167" i="1" s="1"/>
  <c r="K169" i="1" s="1"/>
  <c r="L169" i="1" s="1" a="1"/>
  <c r="L169" i="1" s="1"/>
  <c r="T16" i="7"/>
  <c r="I128" i="7" s="1"/>
  <c r="K159" i="1" s="1"/>
  <c r="K161" i="1" s="1"/>
  <c r="L161" i="1" s="1" a="1"/>
  <c r="L161" i="1" s="1"/>
  <c r="T15" i="7"/>
  <c r="I127" i="7" s="1"/>
  <c r="K155" i="1" s="1"/>
  <c r="K157" i="1" s="1"/>
  <c r="L157" i="1" s="1" a="1"/>
  <c r="L157" i="1" s="1"/>
  <c r="T14" i="7"/>
  <c r="T13" i="7"/>
  <c r="T12" i="7"/>
  <c r="D27" i="7"/>
  <c r="T11" i="7"/>
  <c r="S93" i="7" l="1"/>
  <c r="S94" i="7"/>
  <c r="S95" i="7"/>
  <c r="S96" i="7"/>
  <c r="S97" i="7"/>
  <c r="S98" i="7"/>
  <c r="S99" i="7"/>
  <c r="S88" i="7"/>
  <c r="S89" i="7"/>
  <c r="S90" i="7"/>
  <c r="S91" i="7"/>
  <c r="S92" i="7"/>
  <c r="S70" i="7"/>
  <c r="S71" i="7"/>
  <c r="S72" i="7"/>
  <c r="S73" i="7"/>
  <c r="S74" i="7"/>
  <c r="S75" i="7"/>
  <c r="S76" i="7"/>
  <c r="S77" i="7"/>
  <c r="S78" i="7"/>
  <c r="S79" i="7"/>
  <c r="S80" i="7"/>
  <c r="S81" i="7"/>
  <c r="K164" i="13"/>
  <c r="K166" i="13" s="1"/>
  <c r="L166" i="13" s="1" a="1"/>
  <c r="L166" i="13" s="1"/>
  <c r="M107" i="7"/>
  <c r="M108" i="7"/>
  <c r="M109" i="7"/>
  <c r="M110" i="7"/>
  <c r="M111" i="7"/>
  <c r="M112" i="7"/>
  <c r="M113" i="7"/>
  <c r="M114" i="7"/>
  <c r="M115" i="7"/>
  <c r="M117" i="7"/>
  <c r="M106" i="7"/>
  <c r="O55" i="7"/>
  <c r="M116" i="7"/>
  <c r="O54" i="7"/>
  <c r="O56" i="7"/>
  <c r="O57" i="7"/>
  <c r="O53" i="7"/>
  <c r="O58" i="7"/>
  <c r="O59" i="7"/>
  <c r="O60" i="7"/>
  <c r="O61" i="7"/>
  <c r="O62" i="7"/>
  <c r="O63" i="7"/>
  <c r="O52" i="7"/>
  <c r="O35" i="7"/>
  <c r="O37" i="7"/>
  <c r="O38" i="7"/>
  <c r="O39" i="7"/>
  <c r="O40" i="7"/>
  <c r="O41" i="7"/>
  <c r="O42" i="7"/>
  <c r="O43" i="7"/>
  <c r="O44" i="7"/>
  <c r="O34" i="7"/>
  <c r="O36" i="7"/>
  <c r="O45" i="7"/>
  <c r="I123" i="7"/>
  <c r="K139" i="1" s="1"/>
  <c r="K141" i="1" s="1"/>
  <c r="L141" i="1" s="1" a="1"/>
  <c r="L141" i="1" s="1"/>
  <c r="T27" i="7"/>
  <c r="T28" i="7" s="1"/>
  <c r="D78" i="8" s="1"/>
  <c r="I126" i="7"/>
  <c r="K151" i="1" s="1"/>
  <c r="K153" i="1" s="1"/>
  <c r="L153" i="1" s="1" a="1"/>
  <c r="L153" i="1" s="1"/>
  <c r="I125" i="7"/>
  <c r="K147" i="1" s="1"/>
  <c r="K149" i="1" s="1"/>
  <c r="L149" i="1" s="1" a="1"/>
  <c r="L149" i="1" s="1"/>
  <c r="I124" i="7"/>
  <c r="K143" i="1" s="1"/>
  <c r="K145" i="1" s="1"/>
  <c r="L145" i="1" s="1" a="1"/>
  <c r="L145" i="1" s="1"/>
  <c r="S100" i="7" l="1"/>
  <c r="S82" i="7"/>
  <c r="D81" i="8" s="1"/>
  <c r="O46" i="7"/>
  <c r="O64" i="7"/>
  <c r="M118" i="7"/>
  <c r="D83" i="8" s="1"/>
  <c r="D82" i="8" l="1"/>
  <c r="D80" i="8"/>
  <c r="D123" i="7"/>
  <c r="E139" i="1" s="1"/>
  <c r="E141" i="1" s="1"/>
  <c r="F141" i="1" s="1" a="1"/>
  <c r="F141" i="1" s="1"/>
  <c r="D79" i="8"/>
  <c r="D84" i="8" l="1"/>
  <c r="E83" i="8" s="1"/>
  <c r="E79" i="8" l="1"/>
  <c r="E82" i="8"/>
  <c r="E80" i="8"/>
  <c r="E81" i="8"/>
  <c r="E78" i="8"/>
  <c r="E84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<sst xmlns="http://schemas.openxmlformats.org/spreadsheetml/2006/main" count="2004" uniqueCount="309">
  <si>
    <t>Gebäudeart</t>
  </si>
  <si>
    <t>Sonstiges</t>
  </si>
  <si>
    <t>Deckensystem</t>
  </si>
  <si>
    <t>Spannrichtung</t>
  </si>
  <si>
    <t>Spannweite</t>
  </si>
  <si>
    <t>Betonfestigkeitsklasse</t>
  </si>
  <si>
    <t>Holzwerkstoff</t>
  </si>
  <si>
    <t>Bauart</t>
  </si>
  <si>
    <t>Büro-/Verwaltungsbau</t>
  </si>
  <si>
    <t>Geschosswohnungsbau</t>
  </si>
  <si>
    <t>Spannbetonhohldielen</t>
  </si>
  <si>
    <t>Stahl-Beton-Verbunddecke</t>
  </si>
  <si>
    <t>Brettschichtholz</t>
  </si>
  <si>
    <t>Konstruktionsvollholz</t>
  </si>
  <si>
    <t>Betonfestigkeitsklassen</t>
  </si>
  <si>
    <t>C20/25</t>
  </si>
  <si>
    <t>C25/30</t>
  </si>
  <si>
    <t>C30/37</t>
  </si>
  <si>
    <t>C35/45</t>
  </si>
  <si>
    <t>C40/50</t>
  </si>
  <si>
    <t>C45/55</t>
  </si>
  <si>
    <t>C50/60</t>
  </si>
  <si>
    <t>einachsig</t>
  </si>
  <si>
    <t>zweiachsig</t>
  </si>
  <si>
    <t>Bitte auswählen…</t>
  </si>
  <si>
    <t>Laborgebäude</t>
  </si>
  <si>
    <t>Schul-/Bildungsbau/Kita</t>
  </si>
  <si>
    <t>Klinik</t>
  </si>
  <si>
    <t>Produktionsgebäude</t>
  </si>
  <si>
    <t>Halle</t>
  </si>
  <si>
    <t>Mischbau</t>
  </si>
  <si>
    <t>Anzahl Obergeschosse</t>
  </si>
  <si>
    <t>Anzahl Untergeschosse</t>
  </si>
  <si>
    <t>Gebäudeaussteifung durch …</t>
  </si>
  <si>
    <t>Aussteifung durch …</t>
  </si>
  <si>
    <t>Gebäudekerne</t>
  </si>
  <si>
    <t>Wände</t>
  </si>
  <si>
    <t>Bauweise</t>
  </si>
  <si>
    <t>Skelettbau</t>
  </si>
  <si>
    <t>Tafelbau</t>
  </si>
  <si>
    <t>Massivbau</t>
  </si>
  <si>
    <t>Unbekannt/Sonstige</t>
  </si>
  <si>
    <t>Gebäudeklasse</t>
  </si>
  <si>
    <t>Balkenartige Bauteile</t>
  </si>
  <si>
    <t>Bezeichnung</t>
  </si>
  <si>
    <t>Anzahl</t>
  </si>
  <si>
    <t>Stützen</t>
  </si>
  <si>
    <t>Tragende Wände ohne Gebäudekern (falls vorhanden)</t>
  </si>
  <si>
    <t>Mörtelart</t>
  </si>
  <si>
    <t>Gebäudekern (falls vorhanden)</t>
  </si>
  <si>
    <t>Gründung</t>
  </si>
  <si>
    <t>Gründungsart</t>
  </si>
  <si>
    <t>|</t>
  </si>
  <si>
    <t>Erläuterungen</t>
  </si>
  <si>
    <t>Bauteilabgrenzung:</t>
  </si>
  <si>
    <t>Stb.-Flachdecke punktgestützt</t>
  </si>
  <si>
    <t>Stb.-Massivdecke</t>
  </si>
  <si>
    <t>Stb.-Rippendecke</t>
  </si>
  <si>
    <t>TT-Plattendecke</t>
  </si>
  <si>
    <t>HBV-Flachdecke</t>
  </si>
  <si>
    <t>HBV-Rippendecke</t>
  </si>
  <si>
    <t>Elementdecke (Halbfertigteil)</t>
  </si>
  <si>
    <t>Material</t>
  </si>
  <si>
    <t>Quellen / Bemerkungen</t>
  </si>
  <si>
    <t>Gültig bis</t>
  </si>
  <si>
    <t>A1-A3</t>
  </si>
  <si>
    <t>C3</t>
  </si>
  <si>
    <t>C4</t>
  </si>
  <si>
    <t>Summe</t>
  </si>
  <si>
    <t>Beton C20/25</t>
  </si>
  <si>
    <t>1 m³</t>
  </si>
  <si>
    <t>https://oekobaudat.de/OEKOBAU.DAT/datasetdetail/process.xhtml?uuid=d5d98d4b-a9ba-4fb3-b2d2-6766f8ef5a59&amp;version=00.02.000&amp;stock=OBD_2024_I&amp;lang=de</t>
  </si>
  <si>
    <t>Beton C25/30</t>
  </si>
  <si>
    <t>https://oekobaudat.de/OEKOBAU.DAT/datasetdetail/process.xhtml?uuid=8347f9a7-f4ec-4a36-a266-a0281f5fd16d&amp;version=00.02.000&amp;stock=OBD_2024_I&amp;lang=de</t>
  </si>
  <si>
    <t>Beton C30/37</t>
  </si>
  <si>
    <t>https://oekobaudat.de/OEKOBAU.DAT/datasetdetail/process.xhtml?uuid=b3fb0ba9-2376-49bf-b21a-7f7a5cd97233&amp;version=00.02.000&amp;stock=OBD_2024_I&amp;lang=de</t>
  </si>
  <si>
    <t>Beton C35/45</t>
  </si>
  <si>
    <t>https://oekobaudat.de/OEKOBAU.DAT/datasetdetail/process.xhtml?uuid=90999905-ace2-49ee-90f0-f2a649c8989e&amp;version=00.02.000&amp;stock=OBD_2024_I&amp;lang=de</t>
  </si>
  <si>
    <t>Beton C40/50</t>
  </si>
  <si>
    <t>Mittelwert aus C35/45 und C40/50</t>
  </si>
  <si>
    <t>Beton C45/55</t>
  </si>
  <si>
    <t>https://oekobaudat.de/OEKOBAU.DAT/datasetdetail/process.xhtml?uuid=fbe36042-d050-4840-abc9-baff055dc0f3&amp;version=00.02.000&amp;stock=OBD_2024_I&amp;lang=de</t>
  </si>
  <si>
    <t>Beton C50/60</t>
  </si>
  <si>
    <t>https://oekobaudat.de/OEKOBAU.DAT/datasetdetail/process.xhtml?uuid=5f9cf5f3-c5e1-4b32-8359-a9102f1483ec&amp;version=00.02.000&amp;stock=OBD_2024_I&amp;lang=de</t>
  </si>
  <si>
    <t>Bewehrungsstahl</t>
  </si>
  <si>
    <t>https://oekobaudat.de/OEKOBAU.DAT/datasetdetail/process.xhtml?uuid=f6861618-5a92-4c3a-94ba-9f7329b29662&amp;version=20.24.070&amp;stock=OBD_2024_I&amp;lang=de</t>
  </si>
  <si>
    <t>ME</t>
  </si>
  <si>
    <t>Spannstahl</t>
  </si>
  <si>
    <t>Ergebnisse DAfStb THG-Richtlinie</t>
  </si>
  <si>
    <t>Teil 1 Gesamttragwerk</t>
  </si>
  <si>
    <r>
      <t>ΣGWP</t>
    </r>
    <r>
      <rPr>
        <vertAlign val="subscript"/>
        <sz val="11"/>
        <color theme="1"/>
        <rFont val="Arial"/>
        <family val="2"/>
      </rPr>
      <t>Eco,i</t>
    </r>
    <r>
      <rPr>
        <sz val="11"/>
        <color theme="1"/>
        <rFont val="Arial"/>
        <family val="2"/>
      </rPr>
      <t xml:space="preserve"> = </t>
    </r>
  </si>
  <si>
    <r>
      <t>ΣGWP</t>
    </r>
    <r>
      <rPr>
        <vertAlign val="subscript"/>
        <sz val="11"/>
        <color theme="1"/>
        <rFont val="Arial"/>
        <family val="2"/>
      </rPr>
      <t>Ref,i</t>
    </r>
    <r>
      <rPr>
        <sz val="11"/>
        <color theme="1"/>
        <rFont val="Arial"/>
        <family val="2"/>
      </rPr>
      <t xml:space="preserve"> = </t>
    </r>
  </si>
  <si>
    <t>Nachweisführung:</t>
  </si>
  <si>
    <r>
      <rPr>
        <sz val="11"/>
        <color theme="1"/>
        <rFont val="Bahnschrift"/>
        <family val="2"/>
      </rPr>
      <t>α</t>
    </r>
    <r>
      <rPr>
        <vertAlign val="subscript"/>
        <sz val="11"/>
        <color theme="1"/>
        <rFont val="Arial"/>
        <family val="2"/>
      </rPr>
      <t>GWP</t>
    </r>
    <r>
      <rPr>
        <sz val="11"/>
        <color theme="1"/>
        <rFont val="Arial"/>
        <family val="2"/>
      </rPr>
      <t xml:space="preserve"> =</t>
    </r>
  </si>
  <si>
    <t>Kalksandstein</t>
  </si>
  <si>
    <t>Flächengründung/BPL</t>
  </si>
  <si>
    <t>Einzel-/Streifenfundamente</t>
  </si>
  <si>
    <t>Baustahl</t>
  </si>
  <si>
    <t>https://oekobaudat.de/OEKOBAU.DAT/datasetdetail/process.xhtml?uuid=20c29cbd-f9a2-4518-a1ce-c681246c29c8&amp;version=00.03.000&amp;stock=OBD_2024_I&amp;lang=de</t>
  </si>
  <si>
    <t>https://oekobaudat.de/OEKOBAU.DAT/datasetdetail/process.xhtml?uuid=231073e3-f6ab-44e1-8117-0d38b9c2e526&amp;version=00.06.100&amp;stock=OBD_2024_I&amp;lang=de</t>
  </si>
  <si>
    <t>https://oekobaudat.de/OEKOBAU.DAT/datasetdetail/process.xhtml?uuid=6b363ddc-f127-4d44-9f4b-54daada07465&amp;version=20.24.070&amp;stock=OBD_2024_I&amp;lang=de</t>
  </si>
  <si>
    <t>https://oekobaudat.de/OEKOBAU.DAT/datasetdetail/process.xhtml?uuid=86138863-3c1c-4345-9ae9-03ba28a5f9a7&amp;version=20.24.070&amp;stock=OBD_2024_I&amp;lang=de</t>
  </si>
  <si>
    <t>https://oekobaudat.de/OEKOBAU.DAT/datasetdetail/process.xhtml?uuid=c916ceb3-a44d-40b7-8984-861afa589956&amp;version=20.24.070&amp;stock=OBD_2024_I&amp;lang=de</t>
  </si>
  <si>
    <t>Vormauerziegel</t>
  </si>
  <si>
    <t>https://oekobaudat.de/OEKOBAU.DAT/datasetdetail/process.xhtml?uuid=1401638f-b9d7-4b33-9444-b072e2756f49&amp;version=20.24.070&amp;stock=OBD_2024_I&amp;lang=de</t>
  </si>
  <si>
    <t xml:space="preserve">Baustahl </t>
  </si>
  <si>
    <t>[m]</t>
  </si>
  <si>
    <t>[kN/m²]</t>
  </si>
  <si>
    <t>Ausbaulast</t>
  </si>
  <si>
    <t>Nutz-/Verkehrslast</t>
  </si>
  <si>
    <t>Betonmenge</t>
  </si>
  <si>
    <t>Betonstahl</t>
  </si>
  <si>
    <t xml:space="preserve">Holzmenge </t>
  </si>
  <si>
    <t xml:space="preserve">max. Feldweite </t>
  </si>
  <si>
    <t>Stützenhöhe</t>
  </si>
  <si>
    <t>Wandhöhe</t>
  </si>
  <si>
    <t>Mauerstein</t>
  </si>
  <si>
    <t>Steinmenge</t>
  </si>
  <si>
    <t>Mörtelmenge</t>
  </si>
  <si>
    <t>Referenz 2020 (Richtlinie):</t>
  </si>
  <si>
    <t>GWP</t>
  </si>
  <si>
    <t>Teil 2 Deckenbauteile</t>
  </si>
  <si>
    <t>Ref.</t>
  </si>
  <si>
    <t>TM-10</t>
  </si>
  <si>
    <t>TM-20</t>
  </si>
  <si>
    <t>TM-30</t>
  </si>
  <si>
    <t>TM-40</t>
  </si>
  <si>
    <t>TM-50</t>
  </si>
  <si>
    <t>TM-60</t>
  </si>
  <si>
    <t>TM-70</t>
  </si>
  <si>
    <t>Hinweis: Bauteilschichten und Bauteile, die nicht vorausgewählt werden können, können bei der Berechnung und Einordnung nicht berücksichtigt werden.</t>
  </si>
  <si>
    <t>Anmerkungen:</t>
  </si>
  <si>
    <t>Wohngebäude</t>
  </si>
  <si>
    <t>Nichtwohngebäude</t>
  </si>
  <si>
    <t>TMRef.</t>
  </si>
  <si>
    <t>Ende</t>
  </si>
  <si>
    <t>Projektname (anonymisiert)</t>
  </si>
  <si>
    <t>Referenz 2020 (RiLi):</t>
  </si>
  <si>
    <t>Li =</t>
  </si>
  <si>
    <t>m</t>
  </si>
  <si>
    <t>EG-4.OG</t>
  </si>
  <si>
    <t>5.OG</t>
  </si>
  <si>
    <t>EG-5.OG</t>
  </si>
  <si>
    <t>Geschossdecken</t>
  </si>
  <si>
    <r>
      <t>Spannweite L</t>
    </r>
    <r>
      <rPr>
        <vertAlign val="sub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 *</t>
    </r>
  </si>
  <si>
    <t>* Li: Spannweite des betrachteten Deckenbauteils i in [m]. Für zweiachsige Systeme ist die kurze Spannweite anzusetzen</t>
  </si>
  <si>
    <t>BGF je  Geschoss</t>
  </si>
  <si>
    <t>[m²]</t>
  </si>
  <si>
    <t>[-]</t>
  </si>
  <si>
    <t>Eingespannte Stützen</t>
  </si>
  <si>
    <t>Tragende Wände ohne Gebäudekern</t>
  </si>
  <si>
    <t>Gebäudekern</t>
  </si>
  <si>
    <t>Bauteile</t>
  </si>
  <si>
    <t>Gesamt</t>
  </si>
  <si>
    <t>BGF je Geschoss</t>
  </si>
  <si>
    <t>BGF gesamt [m²] =</t>
  </si>
  <si>
    <t>Jahr der Fertigstellung</t>
  </si>
  <si>
    <t>Schicht 1</t>
  </si>
  <si>
    <t>Schicht 2</t>
  </si>
  <si>
    <t>Schicht 1 [m³]</t>
  </si>
  <si>
    <t>[kg]</t>
  </si>
  <si>
    <t>[m³]</t>
  </si>
  <si>
    <t>Schicht 2 [m³]</t>
  </si>
  <si>
    <t>[to]</t>
  </si>
  <si>
    <t>1 to</t>
  </si>
  <si>
    <r>
      <t xml:space="preserve"> [kg CO</t>
    </r>
    <r>
      <rPr>
        <vertAlign val="subscript"/>
        <sz val="11"/>
        <color theme="1"/>
        <rFont val="Arial"/>
        <family val="2"/>
      </rPr>
      <t>2,e</t>
    </r>
    <r>
      <rPr>
        <sz val="11"/>
        <color theme="1"/>
        <rFont val="Arial"/>
        <family val="2"/>
      </rPr>
      <t>/m²BGF]</t>
    </r>
  </si>
  <si>
    <r>
      <t>GWP [CO</t>
    </r>
    <r>
      <rPr>
        <b/>
        <vertAlign val="subscript"/>
        <sz val="11"/>
        <color theme="1"/>
        <rFont val="Arial"/>
        <family val="2"/>
      </rPr>
      <t>2,e</t>
    </r>
    <r>
      <rPr>
        <b/>
        <sz val="11"/>
        <color theme="1"/>
        <rFont val="Arial"/>
        <family val="2"/>
      </rPr>
      <t>/m²BGF] =</t>
    </r>
  </si>
  <si>
    <t>GWP je Bauteil</t>
  </si>
  <si>
    <r>
      <t>[kg CO</t>
    </r>
    <r>
      <rPr>
        <vertAlign val="subscript"/>
        <sz val="11"/>
        <color theme="1"/>
        <rFont val="Arial"/>
        <family val="2"/>
      </rPr>
      <t>2,e</t>
    </r>
    <r>
      <rPr>
        <sz val="11"/>
        <color theme="1"/>
        <rFont val="Arial"/>
        <family val="2"/>
      </rPr>
      <t>/m²BGF]</t>
    </r>
  </si>
  <si>
    <r>
      <t>kg CO</t>
    </r>
    <r>
      <rPr>
        <vertAlign val="subscript"/>
        <sz val="11"/>
        <color theme="1"/>
        <rFont val="Arial"/>
        <family val="2"/>
      </rPr>
      <t>2,e</t>
    </r>
    <r>
      <rPr>
        <sz val="11"/>
        <color theme="1"/>
        <rFont val="Arial"/>
        <family val="2"/>
      </rPr>
      <t>/m²BGF</t>
    </r>
  </si>
  <si>
    <r>
      <t xml:space="preserve"> [kg CO</t>
    </r>
    <r>
      <rPr>
        <vertAlign val="subscript"/>
        <sz val="11"/>
        <color theme="1"/>
        <rFont val="Arial"/>
        <family val="2"/>
      </rPr>
      <t>2,e</t>
    </r>
    <r>
      <rPr>
        <sz val="11"/>
        <color theme="1"/>
        <rFont val="Arial"/>
        <family val="2"/>
      </rPr>
      <t>/m³]</t>
    </r>
  </si>
  <si>
    <t>-</t>
  </si>
  <si>
    <t>TMRef</t>
  </si>
  <si>
    <t>Höhe [m] (GOK - OK Gebäude)</t>
  </si>
  <si>
    <t>1.UG</t>
  </si>
  <si>
    <t>2.UG</t>
  </si>
  <si>
    <t>EG-1.OG</t>
  </si>
  <si>
    <t>2.OG-5.OG</t>
  </si>
  <si>
    <t>EG-2.OG</t>
  </si>
  <si>
    <t>3.OG-5.OG</t>
  </si>
  <si>
    <t>Mittelwert C35/45 &amp; C45/55</t>
  </si>
  <si>
    <t>Sonstiges (Bitte Freitextfeld nutzen)</t>
  </si>
  <si>
    <t>vorgespannte Fertigteildecke (d=47cm) mit Hohlräumen für Leitungsführung auf Randunterzügen</t>
  </si>
  <si>
    <t>Auflagerung auf Stützen und Außenwänden</t>
  </si>
  <si>
    <t>Randunterzüge jeweils als Zweifeldträger (QS 24 x 36 cm), Lastweiterleitung auf Pendelstützen</t>
  </si>
  <si>
    <t>Pendelstütze lichte Höhe 3 m (QS 24 x 24 cm)</t>
  </si>
  <si>
    <t>Pendelstützen (QS 30 x 30 cm), Höhe 1. UG 2,85m / 2.UG 2,35m</t>
  </si>
  <si>
    <t>Höhe 1. UG 2,85m / 2.UG 2,35m (d=25cm)</t>
  </si>
  <si>
    <t>Aussteifung ü beidseitige Treppenhauskerne, Stb.-Fertigteil d=25cm</t>
  </si>
  <si>
    <t>d = 40 cm</t>
  </si>
  <si>
    <t/>
  </si>
  <si>
    <t xml:space="preserve">Datensatz GWP </t>
  </si>
  <si>
    <t>Datensatz GWP</t>
  </si>
  <si>
    <r>
      <t>GWP</t>
    </r>
    <r>
      <rPr>
        <vertAlign val="subscript"/>
        <sz val="11"/>
        <color theme="1"/>
        <rFont val="Arial"/>
        <family val="2"/>
      </rPr>
      <t>UZ</t>
    </r>
  </si>
  <si>
    <r>
      <t>GWP</t>
    </r>
    <r>
      <rPr>
        <vertAlign val="subscript"/>
        <sz val="11"/>
        <color theme="1"/>
        <rFont val="Arial"/>
        <family val="2"/>
      </rPr>
      <t>St</t>
    </r>
  </si>
  <si>
    <r>
      <t xml:space="preserve"> [kg CO</t>
    </r>
    <r>
      <rPr>
        <vertAlign val="subscript"/>
        <sz val="11"/>
        <color theme="1"/>
        <rFont val="Arial"/>
        <family val="2"/>
      </rPr>
      <t>2,e</t>
    </r>
    <r>
      <rPr>
        <sz val="11"/>
        <color theme="1"/>
        <rFont val="Arial"/>
        <family val="2"/>
      </rPr>
      <t>/to]</t>
    </r>
  </si>
  <si>
    <r>
      <t>GWP</t>
    </r>
    <r>
      <rPr>
        <vertAlign val="subscript"/>
        <sz val="11"/>
        <color theme="1"/>
        <rFont val="Arial"/>
        <family val="2"/>
      </rPr>
      <t>W</t>
    </r>
  </si>
  <si>
    <r>
      <t>GWP</t>
    </r>
    <r>
      <rPr>
        <vertAlign val="subscript"/>
        <sz val="11"/>
        <color theme="1"/>
        <rFont val="Arial"/>
        <family val="2"/>
      </rPr>
      <t>K</t>
    </r>
  </si>
  <si>
    <r>
      <t>GWP</t>
    </r>
    <r>
      <rPr>
        <vertAlign val="subscript"/>
        <sz val="11"/>
        <color theme="1"/>
        <rFont val="Arial"/>
        <family val="2"/>
      </rPr>
      <t>G</t>
    </r>
  </si>
  <si>
    <r>
      <t>Schicht 1 [kg CO</t>
    </r>
    <r>
      <rPr>
        <vertAlign val="subscript"/>
        <sz val="11"/>
        <color rgb="FF0070C0"/>
        <rFont val="Arial"/>
        <family val="2"/>
      </rPr>
      <t>2,e</t>
    </r>
    <r>
      <rPr>
        <sz val="11"/>
        <color rgb="FF0070C0"/>
        <rFont val="Arial"/>
        <family val="2"/>
      </rPr>
      <t>/m³]</t>
    </r>
  </si>
  <si>
    <r>
      <t>Schicht 2 [kg CO</t>
    </r>
    <r>
      <rPr>
        <vertAlign val="subscript"/>
        <sz val="11"/>
        <color rgb="FF0070C0"/>
        <rFont val="Arial"/>
        <family val="2"/>
      </rPr>
      <t>2,e</t>
    </r>
    <r>
      <rPr>
        <sz val="11"/>
        <color rgb="FF0070C0"/>
        <rFont val="Arial"/>
        <family val="2"/>
      </rPr>
      <t>/m³]</t>
    </r>
  </si>
  <si>
    <r>
      <t>[kg CO</t>
    </r>
    <r>
      <rPr>
        <vertAlign val="subscript"/>
        <sz val="11"/>
        <color rgb="FF0070C0"/>
        <rFont val="Arial"/>
        <family val="2"/>
      </rPr>
      <t>2,e</t>
    </r>
    <r>
      <rPr>
        <sz val="11"/>
        <color rgb="FF0070C0"/>
        <rFont val="Arial"/>
        <family val="2"/>
      </rPr>
      <t>/to]</t>
    </r>
  </si>
  <si>
    <r>
      <t>[kg CO</t>
    </r>
    <r>
      <rPr>
        <vertAlign val="subscript"/>
        <sz val="11"/>
        <color rgb="FF0070C0"/>
        <rFont val="Arial"/>
        <family val="2"/>
      </rPr>
      <t>2,e</t>
    </r>
    <r>
      <rPr>
        <sz val="11"/>
        <color rgb="FF0070C0"/>
        <rFont val="Arial"/>
        <family val="2"/>
      </rPr>
      <t>/m³]</t>
    </r>
  </si>
  <si>
    <t>Umfrage- &amp; Berechnungstool zur Richtlinie "Treibhausgasreduzierte Tragwerke aus Beton, Stahlbeton oder Spannbeton" des Deutschen Ausschuss für Stahlbeton e.V.</t>
  </si>
  <si>
    <t>Gebäudeinformationen</t>
  </si>
  <si>
    <t>Bitte für alle Eingaben ein Komma als Trennzeichen verwenden. Bei nicht vorhandenen Materialien belassen Sie die Felder bitte auf "Bitte auswählen…" oder als leeres Feld. Vielen Dank!</t>
  </si>
  <si>
    <t>Eingabeformular für Materialmengen und statische Randbedingungen mit Ergebnisausgabe</t>
  </si>
  <si>
    <t>Eingabeformular für Datensätze zum Treibhauspotenzial (optional!)</t>
  </si>
  <si>
    <r>
      <t>Sonstiges (</t>
    </r>
    <r>
      <rPr>
        <b/>
        <sz val="11"/>
        <color theme="1"/>
        <rFont val="Arial"/>
        <family val="2"/>
      </rPr>
      <t>Bitte Freitextfeld nutzen</t>
    </r>
    <r>
      <rPr>
        <sz val="11"/>
        <color theme="1"/>
        <rFont val="Arial"/>
        <family val="2"/>
      </rPr>
      <t>)</t>
    </r>
  </si>
  <si>
    <t>Dropdown-Auswahllisten für das Eingabeformular</t>
  </si>
  <si>
    <t>Verwendete Datensätze</t>
  </si>
  <si>
    <t>Lebenszyklusphasen</t>
  </si>
  <si>
    <t>Datensätze nach ÖKOBAUDAT (https://www.oekobaudat.de/no_cache/datenbank/suche.html)</t>
  </si>
  <si>
    <t>Datensätze nach Referenzzustand DAfStb-Richtlinie</t>
  </si>
  <si>
    <t>Initiative Praxisgerechte Regelwerke im Bauwesen e.V. (Hg.) (2025): Technische Baubestimmungen für den Klimaschutz. Schlussbericht des Gesamtforschungsvorhabens.</t>
  </si>
  <si>
    <t>Deutscher Ausschuss für Stahlbeton e.V. (2024): DAfStb-Richtlinie. Treibhausgasreduzierte Tragwerke aus Beton, Stahlbeton oder Spannbeton. Berlin: DIN Media GmbH, August 2024.</t>
  </si>
  <si>
    <t xml:space="preserve">Berechnung des Treibhauspotenzial GWPEco,i und Einordnung in Treibhausgasminderungsklassen </t>
  </si>
  <si>
    <t>Deckenbauteile</t>
  </si>
  <si>
    <t>Anteil</t>
  </si>
  <si>
    <t>Gesamtgebäude</t>
  </si>
  <si>
    <t>Diagramme</t>
  </si>
  <si>
    <t>Decken</t>
  </si>
  <si>
    <t>Diagrammerstellung zur Visualisierung der Einordnung in Treibhausgasminderungsklassen</t>
  </si>
  <si>
    <t>Stadtbaustein Variante Flex</t>
  </si>
  <si>
    <t>C20/25 als Vergussbeton</t>
  </si>
  <si>
    <t>Gebäude mit 6 OG (Büronutzung) und 2 UG (Tiefgarage); vorgespannte Fertigteildeckenkonstruktion auf Randunterzügen als Zweifeldträger auf Pendelstützen mit einer Stützweite von 2,4m; Aussteifung über Treppenhauskerne; Treppenhauswände aus Stahlbetonfertigkteilen; Untergeschosse in Ortbetonbauweise mit punktgestützten Flachdecken auf Außenwänden und Pendelstützen; Gründung mit durchgehender Bodenplatte; BGF je Geschoss = 468 m² (= 15,6 m x 30,0 m)</t>
  </si>
  <si>
    <t>1.UG-2.UG</t>
  </si>
  <si>
    <t>BPL</t>
  </si>
  <si>
    <t>K.A.</t>
  </si>
  <si>
    <t>Ergebnisse</t>
  </si>
  <si>
    <t>Anleitung zum Ausfüllen des Umfrage- und Berechnungstools</t>
  </si>
  <si>
    <t>Allgemeines</t>
  </si>
  <si>
    <t>Liebe Teilnahmerinnen und Teilnahmer der Umfrage,</t>
  </si>
  <si>
    <t>Liebe Nutzerinnen und Nutzer des Berechnungstools,</t>
  </si>
  <si>
    <t>zunächst möchten wir, der Deutsche Ausschuss für Stahlbeton e.V. und das Fachgebiet Massivbau &amp; Baukonstruktion der RPTU Kaiserslautern-Landau, Ihnen für die Teilnahme an der Umfrage und die Nutzung dieses Berechnungstools danken.</t>
  </si>
  <si>
    <t>Aufbau des Umfrage- und Berechnungstools</t>
  </si>
  <si>
    <t>Willkommen</t>
  </si>
  <si>
    <r>
      <t xml:space="preserve">Bitte verwenden Sie für alle Eingaben ein </t>
    </r>
    <r>
      <rPr>
        <b/>
        <u/>
        <sz val="11"/>
        <color theme="1"/>
        <rFont val="Arial"/>
        <family val="2"/>
      </rPr>
      <t>Komma als Trennzeichen</t>
    </r>
    <r>
      <rPr>
        <sz val="11"/>
        <color theme="1"/>
        <rFont val="Arial"/>
        <family val="2"/>
      </rPr>
      <t xml:space="preserve"> und geben Sie ausschließlich die Menge als </t>
    </r>
    <r>
      <rPr>
        <b/>
        <u/>
        <sz val="11"/>
        <color theme="1"/>
        <rFont val="Arial"/>
        <family val="2"/>
      </rPr>
      <t>Zahl in der vorgegebenen Einheit</t>
    </r>
    <r>
      <rPr>
        <sz val="11"/>
        <color theme="1"/>
        <rFont val="Arial"/>
        <family val="2"/>
      </rPr>
      <t xml:space="preserve"> ein. 
Bei nicht vorhandenen Materialien belassen Sie die Eingabefelder bitte auf </t>
    </r>
    <r>
      <rPr>
        <b/>
        <u/>
        <sz val="11"/>
        <color theme="1"/>
        <rFont val="Arial"/>
        <family val="2"/>
      </rPr>
      <t>"Bitte auswählen…"</t>
    </r>
    <r>
      <rPr>
        <sz val="11"/>
        <color theme="1"/>
        <rFont val="Arial"/>
        <family val="2"/>
      </rPr>
      <t xml:space="preserve"> oder als</t>
    </r>
    <r>
      <rPr>
        <b/>
        <u/>
        <sz val="11"/>
        <color theme="1"/>
        <rFont val="Arial"/>
        <family val="2"/>
      </rPr>
      <t xml:space="preserve"> leeres Feld</t>
    </r>
    <r>
      <rPr>
        <sz val="11"/>
        <color theme="1"/>
        <rFont val="Arial"/>
        <family val="2"/>
      </rPr>
      <t xml:space="preserve">. 
Die Materialauswahl </t>
    </r>
    <r>
      <rPr>
        <b/>
        <u/>
        <sz val="11"/>
        <color theme="1"/>
        <rFont val="Arial"/>
        <family val="2"/>
      </rPr>
      <t>„Sonstiges“</t>
    </r>
    <r>
      <rPr>
        <sz val="11"/>
        <color theme="1"/>
        <rFont val="Arial"/>
        <family val="2"/>
      </rPr>
      <t xml:space="preserve"> kann über </t>
    </r>
    <r>
      <rPr>
        <b/>
        <u/>
        <sz val="11"/>
        <color theme="1"/>
        <rFont val="Arial"/>
        <family val="2"/>
      </rPr>
      <t>Freitextfelder</t>
    </r>
    <r>
      <rPr>
        <sz val="11"/>
        <color theme="1"/>
        <rFont val="Arial"/>
        <family val="2"/>
      </rPr>
      <t xml:space="preserve"> in der letzten Spalte jeder Zeile näher beschreiben werden, in der </t>
    </r>
    <r>
      <rPr>
        <b/>
        <u/>
        <sz val="11"/>
        <color theme="1"/>
        <rFont val="Arial"/>
        <family val="2"/>
      </rPr>
      <t>Berechnung</t>
    </r>
    <r>
      <rPr>
        <sz val="11"/>
        <color theme="1"/>
        <rFont val="Arial"/>
        <family val="2"/>
      </rPr>
      <t xml:space="preserve"> jedoch </t>
    </r>
    <r>
      <rPr>
        <b/>
        <u/>
        <sz val="11"/>
        <color theme="1"/>
        <rFont val="Arial"/>
        <family val="2"/>
      </rPr>
      <t>nicht berücksichtigt</t>
    </r>
    <r>
      <rPr>
        <sz val="11"/>
        <color theme="1"/>
        <rFont val="Arial"/>
        <family val="2"/>
      </rPr>
      <t xml:space="preserve"> werden. Die Treibhausgasemissionen dieser Bauteilschichten werden daher </t>
    </r>
    <r>
      <rPr>
        <b/>
        <u/>
        <sz val="11"/>
        <color theme="1"/>
        <rFont val="Arial"/>
        <family val="2"/>
      </rPr>
      <t>zu Null</t>
    </r>
    <r>
      <rPr>
        <sz val="11"/>
        <color theme="1"/>
        <rFont val="Arial"/>
        <family val="2"/>
      </rPr>
      <t xml:space="preserve"> gesetzt.</t>
    </r>
  </si>
  <si>
    <t>Eingabeformular zur Erfassung der Materialmengen</t>
  </si>
  <si>
    <t>Gebäudeinformationen:</t>
  </si>
  <si>
    <t>Bild 1:</t>
  </si>
  <si>
    <r>
      <t>Geschossdecken (</t>
    </r>
    <r>
      <rPr>
        <b/>
        <u/>
        <sz val="11"/>
        <color theme="1"/>
        <rFont val="Arial"/>
        <family val="2"/>
      </rPr>
      <t>Bild 2</t>
    </r>
    <r>
      <rPr>
        <u/>
        <sz val="11"/>
        <color theme="1"/>
        <rFont val="Arial"/>
        <family val="2"/>
      </rPr>
      <t>):</t>
    </r>
  </si>
  <si>
    <t>Bild 2:</t>
  </si>
  <si>
    <t>Bild 3:</t>
  </si>
  <si>
    <r>
      <t xml:space="preserve">Die Geschossdecken sind </t>
    </r>
    <r>
      <rPr>
        <b/>
        <u/>
        <sz val="11"/>
        <color theme="1"/>
        <rFont val="Arial"/>
        <family val="2"/>
      </rPr>
      <t>getrennt nach Bauteilen</t>
    </r>
    <r>
      <rPr>
        <sz val="11"/>
        <color theme="1"/>
        <rFont val="Arial"/>
        <family val="2"/>
      </rPr>
      <t xml:space="preserve"> einzugeben. </t>
    </r>
    <r>
      <rPr>
        <b/>
        <u/>
        <sz val="11"/>
        <color theme="1"/>
        <rFont val="Arial"/>
        <family val="2"/>
      </rPr>
      <t>Jede Geschossdecke</t>
    </r>
    <r>
      <rPr>
        <sz val="11"/>
        <color theme="1"/>
        <rFont val="Arial"/>
        <family val="2"/>
      </rPr>
      <t xml:space="preserve"> entspricht grundsätzlich </t>
    </r>
    <r>
      <rPr>
        <b/>
        <u/>
        <sz val="11"/>
        <color theme="1"/>
        <rFont val="Arial"/>
        <family val="2"/>
      </rPr>
      <t>einer Zeile</t>
    </r>
    <r>
      <rPr>
        <sz val="11"/>
        <color theme="1"/>
        <rFont val="Arial"/>
        <family val="2"/>
      </rPr>
      <t>. Bitte geben Sie in der Spalte „</t>
    </r>
    <r>
      <rPr>
        <b/>
        <u/>
        <sz val="11"/>
        <color theme="1"/>
        <rFont val="Arial"/>
        <family val="2"/>
      </rPr>
      <t>Anzahl</t>
    </r>
    <r>
      <rPr>
        <sz val="11"/>
        <color theme="1"/>
        <rFont val="Arial"/>
        <family val="2"/>
      </rPr>
      <t xml:space="preserve">“ dementsprechend die </t>
    </r>
    <r>
      <rPr>
        <b/>
        <u/>
        <sz val="11"/>
        <color theme="1"/>
        <rFont val="Arial"/>
        <family val="2"/>
      </rPr>
      <t>Stückzahl 1</t>
    </r>
    <r>
      <rPr>
        <sz val="11"/>
        <color theme="1"/>
        <rFont val="Arial"/>
        <family val="2"/>
      </rPr>
      <t xml:space="preserve"> ein.
Liegen bei dem Gebäude </t>
    </r>
    <r>
      <rPr>
        <b/>
        <u/>
        <sz val="11"/>
        <color theme="1"/>
        <rFont val="Arial"/>
        <family val="2"/>
      </rPr>
      <t>mehrere Geschossdecken mit gleichen Materialmengen</t>
    </r>
    <r>
      <rPr>
        <sz val="11"/>
        <color theme="1"/>
        <rFont val="Arial"/>
        <family val="2"/>
      </rPr>
      <t xml:space="preserve"> vor, können diese </t>
    </r>
    <r>
      <rPr>
        <b/>
        <u/>
        <sz val="11"/>
        <color theme="1"/>
        <rFont val="Arial"/>
        <family val="2"/>
      </rPr>
      <t>gemeinsam (kumuliert) in einer Zeile</t>
    </r>
    <r>
      <rPr>
        <sz val="11"/>
        <color theme="1"/>
        <rFont val="Arial"/>
        <family val="2"/>
      </rPr>
      <t xml:space="preserve"> eingegeben werden. Dazu bitte die </t>
    </r>
    <r>
      <rPr>
        <b/>
        <u/>
        <sz val="11"/>
        <color theme="1"/>
        <rFont val="Arial"/>
        <family val="2"/>
      </rPr>
      <t>Materialmengen einer Einzelnen dieser Geschossdecken</t>
    </r>
    <r>
      <rPr>
        <sz val="11"/>
        <color theme="1"/>
        <rFont val="Arial"/>
        <family val="2"/>
      </rPr>
      <t xml:space="preserve"> eingeben und über die Spalte „</t>
    </r>
    <r>
      <rPr>
        <b/>
        <u/>
        <sz val="11"/>
        <color theme="1"/>
        <rFont val="Arial"/>
        <family val="2"/>
      </rPr>
      <t>Anzahl</t>
    </r>
    <r>
      <rPr>
        <sz val="11"/>
        <color theme="1"/>
        <rFont val="Arial"/>
        <family val="2"/>
      </rPr>
      <t xml:space="preserve">“ die </t>
    </r>
    <r>
      <rPr>
        <b/>
        <u/>
        <sz val="11"/>
        <color theme="1"/>
        <rFont val="Arial"/>
        <family val="2"/>
      </rPr>
      <t>Stückzahl der Geschossdecke</t>
    </r>
    <r>
      <rPr>
        <sz val="11"/>
        <color theme="1"/>
        <rFont val="Arial"/>
        <family val="2"/>
      </rPr>
      <t xml:space="preserve"> rückmelden, </t>
    </r>
    <r>
      <rPr>
        <b/>
        <u/>
        <sz val="11"/>
        <color theme="1"/>
        <rFont val="Arial"/>
        <family val="2"/>
      </rPr>
      <t>z.B. 5 Stück</t>
    </r>
    <r>
      <rPr>
        <sz val="11"/>
        <color theme="1"/>
        <rFont val="Arial"/>
        <family val="2"/>
      </rPr>
      <t>.
In der Spalte „</t>
    </r>
    <r>
      <rPr>
        <b/>
        <u/>
        <sz val="11"/>
        <color theme="1"/>
        <rFont val="Arial"/>
        <family val="2"/>
      </rPr>
      <t>BGF je Geschoss</t>
    </r>
    <r>
      <rPr>
        <sz val="11"/>
        <color theme="1"/>
        <rFont val="Arial"/>
        <family val="2"/>
      </rPr>
      <t xml:space="preserve">“ bitte nur die </t>
    </r>
    <r>
      <rPr>
        <b/>
        <u/>
        <sz val="11"/>
        <color theme="1"/>
        <rFont val="Arial"/>
        <family val="2"/>
      </rPr>
      <t>Brutto-Grundfläche eines einzelnen Geschosses</t>
    </r>
    <r>
      <rPr>
        <sz val="11"/>
        <color theme="1"/>
        <rFont val="Arial"/>
        <family val="2"/>
      </rPr>
      <t xml:space="preserve"> eingeben. Für die ökobilanzielle Auswertung wird die </t>
    </r>
    <r>
      <rPr>
        <b/>
        <u/>
        <sz val="11"/>
        <color theme="1"/>
        <rFont val="Arial"/>
        <family val="2"/>
      </rPr>
      <t>Brutto-Grundfläche des Gesamtgebäudes automatisch</t>
    </r>
    <r>
      <rPr>
        <sz val="11"/>
        <color theme="1"/>
        <rFont val="Arial"/>
        <family val="2"/>
      </rPr>
      <t xml:space="preserve"> aus der </t>
    </r>
    <r>
      <rPr>
        <b/>
        <u/>
        <sz val="11"/>
        <color theme="1"/>
        <rFont val="Arial"/>
        <family val="2"/>
      </rPr>
      <t>Summe der eingegebenen „BGF je Geschoss“ multipliziert mit der eingegebenen „Anzahl“</t>
    </r>
    <r>
      <rPr>
        <sz val="11"/>
        <color theme="1"/>
        <rFont val="Arial"/>
        <family val="2"/>
      </rPr>
      <t xml:space="preserve"> berechnet.</t>
    </r>
  </si>
  <si>
    <t xml:space="preserve">Datensätze (optional) bei Vorlage spezifischer Datensätze für die ökobilanzielle Bewertung </t>
  </si>
  <si>
    <r>
      <t>©</t>
    </r>
    <r>
      <rPr>
        <b/>
        <sz val="9.35"/>
        <color theme="1"/>
        <rFont val="Arial"/>
        <family val="2"/>
      </rPr>
      <t>Jochum/Glock</t>
    </r>
  </si>
  <si>
    <t>©Jochum/Glock</t>
  </si>
  <si>
    <t>Datensätze zum Treibhauspotenzial - vordefiniert</t>
  </si>
  <si>
    <t>Mauersteine</t>
  </si>
  <si>
    <r>
      <t xml:space="preserve">Auf diesem Tabellenblatt wird Ihnen die Nutzung dieses Berechnungstools sowie dessen Aufbau erläutert. Bei </t>
    </r>
    <r>
      <rPr>
        <b/>
        <sz val="11"/>
        <color theme="1"/>
        <rFont val="Arial"/>
        <family val="2"/>
      </rPr>
      <t>Rückfragen</t>
    </r>
    <r>
      <rPr>
        <sz val="11"/>
        <color theme="1"/>
        <rFont val="Arial"/>
        <family val="2"/>
      </rPr>
      <t xml:space="preserve"> im Zuge der Nutzung wenden Sie sich gerne an:</t>
    </r>
  </si>
  <si>
    <t>dafstb-praxisumfrage@bauing.rptu.de</t>
  </si>
  <si>
    <t>Unterzüge und Balkenartige Bauteile</t>
  </si>
  <si>
    <r>
      <t>Sonstige Bauteile (Unterzüge und balkenartige Bauteile, Stützen, tragende Wände, Gebäudekern, Gründung) (</t>
    </r>
    <r>
      <rPr>
        <b/>
        <u/>
        <sz val="11"/>
        <color theme="1"/>
        <rFont val="Arial"/>
        <family val="2"/>
      </rPr>
      <t>Bild 3</t>
    </r>
    <r>
      <rPr>
        <u/>
        <sz val="11"/>
        <color theme="1"/>
        <rFont val="Arial"/>
        <family val="2"/>
      </rPr>
      <t>):</t>
    </r>
  </si>
  <si>
    <t>Flächeneffizienz NRF / BGF [-]</t>
  </si>
  <si>
    <t>Zusatzfragen</t>
  </si>
  <si>
    <t>1.</t>
  </si>
  <si>
    <t>In welche Kategorie würden Sie Ihre Firma einordnen?</t>
  </si>
  <si>
    <t>2.</t>
  </si>
  <si>
    <t>3.</t>
  </si>
  <si>
    <t>4.</t>
  </si>
  <si>
    <t>5.</t>
  </si>
  <si>
    <t>6.</t>
  </si>
  <si>
    <t>7.</t>
  </si>
  <si>
    <t>8.</t>
  </si>
  <si>
    <t>9.</t>
  </si>
  <si>
    <t>Haben in Ihrem Unternehmen bzw. in Ihren Projekten Nachhaltigkeitsbetrachtungen bisher eine Rolle gespielt?</t>
  </si>
  <si>
    <t>Haben Sie für Nachhaltigkeitsbetrachtungen die DAfStb-Richtlinie bereits angewendet?</t>
  </si>
  <si>
    <t>Wie bewerten Sie die Anwendbarkeit der DAfStb-Richtlinie in frühen Projektphasen?</t>
  </si>
  <si>
    <t>Firmenkategorie</t>
  </si>
  <si>
    <t>Forschungseinrichtung</t>
  </si>
  <si>
    <t>Planungsbüro</t>
  </si>
  <si>
    <t>Bauausführung</t>
  </si>
  <si>
    <t>Zulieferungsindustrie / Fertigteilhersteller</t>
  </si>
  <si>
    <t>Antwort</t>
  </si>
  <si>
    <t>Freitext</t>
  </si>
  <si>
    <t>Ja / Nein</t>
  </si>
  <si>
    <t>Ja</t>
  </si>
  <si>
    <t>Nein</t>
  </si>
  <si>
    <t>sehr schlecht</t>
  </si>
  <si>
    <t>schlecht</t>
  </si>
  <si>
    <t>mittelmäßig</t>
  </si>
  <si>
    <t>gut</t>
  </si>
  <si>
    <t>sehr gut</t>
  </si>
  <si>
    <t>Wie bewerten Sie die Untergliederung der Richtlinie (Teil 1: Gesamttragwerk / Teil 2: Deckenbauteile) und die Nachweissystematik hinsichtlich der Förderung des nachhaltigen Bauens?</t>
  </si>
  <si>
    <t>Wie beurteilen Sie die in der Richtlinie ausgewiesenen Systemgrenzen und Bezugseinheit (BGF) sowie die zu bilanzierenden Lebenszyklusphasen als Teil einer Gesamtbilanz?</t>
  </si>
  <si>
    <t>gar nicht zielführend</t>
  </si>
  <si>
    <t>nicht zielführend</t>
  </si>
  <si>
    <t>in Ordnung</t>
  </si>
  <si>
    <t>zielführend</t>
  </si>
  <si>
    <t>sehr zielführend</t>
  </si>
  <si>
    <t>Wie bewerten Sie die ausgewiesenen Grenzwerte der Richtlinie im Hinblick auf Klimaziele und bisher realisierbare technische Möglichkeiten zur Emissionsreduktion?</t>
  </si>
  <si>
    <t>viel zu lasch</t>
  </si>
  <si>
    <t>zu lasch</t>
  </si>
  <si>
    <t>streng</t>
  </si>
  <si>
    <t>sehr streng</t>
  </si>
  <si>
    <t>Werden Sie in kommenden Projekten Nachhaltigkeitsbetrachtungen einbeziehen?</t>
  </si>
  <si>
    <t>Werden Sie für kommende Nachhaltigkeitsbetrachtungen die DAfStb-Richtlinie anwenden?</t>
  </si>
  <si>
    <r>
      <t xml:space="preserve">Das Umfrage- und Berechnungstool gliedert sich in die folgenden </t>
    </r>
    <r>
      <rPr>
        <b/>
        <u/>
        <sz val="11"/>
        <color theme="1"/>
        <rFont val="Arial"/>
        <family val="2"/>
      </rPr>
      <t>Tabellenblätter</t>
    </r>
    <r>
      <rPr>
        <u/>
        <sz val="11"/>
        <color theme="1"/>
        <rFont val="Arial"/>
        <family val="2"/>
      </rPr>
      <t>:</t>
    </r>
  </si>
  <si>
    <t>Spannbetonmassivdecke</t>
  </si>
  <si>
    <t>Stb.-Hohlkörperdecke</t>
  </si>
  <si>
    <t>Massivholzdecke</t>
  </si>
  <si>
    <r>
      <rPr>
        <b/>
        <u/>
        <sz val="11"/>
        <color theme="1"/>
        <rFont val="Arial"/>
        <family val="2"/>
      </rPr>
      <t>Auszufüllen</t>
    </r>
    <r>
      <rPr>
        <sz val="11"/>
        <color theme="1"/>
        <rFont val="Arial"/>
        <family val="2"/>
      </rPr>
      <t xml:space="preserve"> sind davon nur das </t>
    </r>
    <r>
      <rPr>
        <b/>
        <sz val="11"/>
        <color rgb="FF72AF49"/>
        <rFont val="Arial"/>
        <family val="2"/>
      </rPr>
      <t>Eingabeformular</t>
    </r>
    <r>
      <rPr>
        <sz val="11"/>
        <color theme="1"/>
        <rFont val="Arial"/>
        <family val="2"/>
      </rPr>
      <t xml:space="preserve"> zur Erfassung der Materialmengen des vorliegenden Projekts sowie </t>
    </r>
    <r>
      <rPr>
        <b/>
        <u/>
        <sz val="11"/>
        <color theme="1"/>
        <rFont val="Arial"/>
        <family val="2"/>
      </rPr>
      <t>optional</t>
    </r>
    <r>
      <rPr>
        <sz val="11"/>
        <color theme="1"/>
        <rFont val="Arial"/>
        <family val="2"/>
      </rPr>
      <t xml:space="preserve"> das Tabellenblatt </t>
    </r>
    <r>
      <rPr>
        <b/>
        <sz val="11"/>
        <color rgb="FFFFC000"/>
        <rFont val="Arial"/>
        <family val="2"/>
      </rPr>
      <t>Datensätze (optional)</t>
    </r>
    <r>
      <rPr>
        <sz val="11"/>
        <color theme="1"/>
        <rFont val="Arial"/>
        <family val="2"/>
      </rPr>
      <t xml:space="preserve">, falls für bestimmte Bauteil- oder Bauteilschichten spezifische Datensätze zur ökobilanziellen Bewertung vorliegen. Die </t>
    </r>
    <r>
      <rPr>
        <b/>
        <u/>
        <sz val="11"/>
        <color theme="1"/>
        <rFont val="Arial"/>
        <family val="2"/>
      </rPr>
      <t>Ergebnisse</t>
    </r>
    <r>
      <rPr>
        <sz val="11"/>
        <color theme="1"/>
        <rFont val="Arial"/>
        <family val="2"/>
      </rPr>
      <t xml:space="preserve"> der ökobilanziellen Bewertung nach der DAfStb-Richtlinie werden ebenfalls im Tabellenblatt </t>
    </r>
    <r>
      <rPr>
        <b/>
        <sz val="11"/>
        <color rgb="FF72AF49"/>
        <rFont val="Arial"/>
        <family val="2"/>
      </rPr>
      <t>Eingabeformular</t>
    </r>
    <r>
      <rPr>
        <sz val="11"/>
        <color theme="1"/>
        <rFont val="Arial"/>
        <family val="2"/>
      </rPr>
      <t xml:space="preserve"> "live" angezeigt. Das angezeigte Tabellenblatt </t>
    </r>
    <r>
      <rPr>
        <b/>
        <sz val="11"/>
        <color rgb="FF0070C0"/>
        <rFont val="Arial"/>
        <family val="2"/>
      </rPr>
      <t>Ausfüllhilfe</t>
    </r>
    <r>
      <rPr>
        <sz val="11"/>
        <color theme="1"/>
        <rFont val="Arial"/>
        <family val="2"/>
      </rPr>
      <t xml:space="preserve"> dient als </t>
    </r>
    <r>
      <rPr>
        <b/>
        <u/>
        <sz val="11"/>
        <color theme="1"/>
        <rFont val="Arial"/>
        <family val="2"/>
      </rPr>
      <t>Hilfestellung</t>
    </r>
    <r>
      <rPr>
        <sz val="11"/>
        <color theme="1"/>
        <rFont val="Arial"/>
        <family val="2"/>
      </rPr>
      <t xml:space="preserve"> zur Nutzung des Umfrage- und Berechnungstools, ebenso wie das Tabellenblatt </t>
    </r>
    <r>
      <rPr>
        <b/>
        <sz val="11"/>
        <color rgb="FF0070C0"/>
        <rFont val="Arial"/>
        <family val="2"/>
      </rPr>
      <t>Musterprojekt</t>
    </r>
    <r>
      <rPr>
        <sz val="11"/>
        <color theme="1"/>
        <rFont val="Arial"/>
        <family val="2"/>
      </rPr>
      <t xml:space="preserve">, in dem ein Beispielgebäude zur Veranschaulichung exemplarisch eingegeben wurde. Die Tabellenblätter </t>
    </r>
    <r>
      <rPr>
        <b/>
        <sz val="11"/>
        <color rgb="FFC00000"/>
        <rFont val="Arial"/>
        <family val="2"/>
      </rPr>
      <t>Dropdown</t>
    </r>
    <r>
      <rPr>
        <sz val="11"/>
        <color theme="1"/>
        <rFont val="Arial"/>
        <family val="2"/>
      </rPr>
      <t xml:space="preserve">, </t>
    </r>
    <r>
      <rPr>
        <b/>
        <sz val="11"/>
        <color rgb="FFC00000"/>
        <rFont val="Arial"/>
        <family val="2"/>
      </rPr>
      <t>Datensätze - vordefiniert</t>
    </r>
    <r>
      <rPr>
        <sz val="11"/>
        <color theme="1"/>
        <rFont val="Arial"/>
        <family val="2"/>
      </rPr>
      <t xml:space="preserve">, </t>
    </r>
    <r>
      <rPr>
        <b/>
        <sz val="11"/>
        <color rgb="FFC00000"/>
        <rFont val="Arial"/>
        <family val="2"/>
      </rPr>
      <t>Berechnung GWPEco,i</t>
    </r>
    <r>
      <rPr>
        <sz val="11"/>
        <color theme="1"/>
        <rFont val="Arial"/>
        <family val="2"/>
      </rPr>
      <t xml:space="preserve"> und </t>
    </r>
    <r>
      <rPr>
        <b/>
        <sz val="11"/>
        <color rgb="FFC00000"/>
        <rFont val="Arial"/>
        <family val="2"/>
      </rPr>
      <t>Diagramme</t>
    </r>
    <r>
      <rPr>
        <sz val="11"/>
        <color theme="1"/>
        <rFont val="Arial"/>
        <family val="2"/>
      </rPr>
      <t xml:space="preserve"> dienen zur </t>
    </r>
    <r>
      <rPr>
        <b/>
        <u/>
        <sz val="11"/>
        <color theme="1"/>
        <rFont val="Arial"/>
        <family val="2"/>
      </rPr>
      <t>Berechnung</t>
    </r>
    <r>
      <rPr>
        <sz val="11"/>
        <color theme="1"/>
        <rFont val="Arial"/>
        <family val="2"/>
      </rPr>
      <t xml:space="preserve"> der Treibhausgasemissionen des von Ihnen eingegebenen Gebäude und sind daher für die Bearbeitung </t>
    </r>
    <r>
      <rPr>
        <b/>
        <u/>
        <sz val="11"/>
        <color theme="1"/>
        <rFont val="Arial"/>
        <family val="2"/>
      </rPr>
      <t>gesperrt</t>
    </r>
    <r>
      <rPr>
        <sz val="11"/>
        <color theme="1"/>
        <rFont val="Arial"/>
        <family val="2"/>
      </rPr>
      <t xml:space="preserve">. Zusätzlich kann </t>
    </r>
    <r>
      <rPr>
        <b/>
        <u/>
        <sz val="11"/>
        <color theme="1"/>
        <rFont val="Arial"/>
        <family val="2"/>
      </rPr>
      <t>optional</t>
    </r>
    <r>
      <rPr>
        <sz val="11"/>
        <color theme="1"/>
        <rFont val="Arial"/>
        <family val="2"/>
      </rPr>
      <t xml:space="preserve"> das Tabellenblatt </t>
    </r>
    <r>
      <rPr>
        <b/>
        <sz val="11"/>
        <color rgb="FFFFC000"/>
        <rFont val="Arial"/>
        <family val="2"/>
      </rPr>
      <t>Zusatzfragen</t>
    </r>
    <r>
      <rPr>
        <sz val="11"/>
        <color theme="1"/>
        <rFont val="Arial"/>
        <family val="2"/>
      </rPr>
      <t xml:space="preserve"> ausgefüllt werden, in dem Sie uns </t>
    </r>
    <r>
      <rPr>
        <b/>
        <u/>
        <sz val="11"/>
        <color theme="1"/>
        <rFont val="Arial"/>
        <family val="2"/>
      </rPr>
      <t>Rückmeldung</t>
    </r>
    <r>
      <rPr>
        <sz val="11"/>
        <color theme="1"/>
        <rFont val="Arial"/>
        <family val="2"/>
      </rPr>
      <t xml:space="preserve"> zu Anwendung und Nachhaltigkeitsbewertung mit der Richtlinie geben können.</t>
    </r>
  </si>
  <si>
    <r>
      <t xml:space="preserve">Im </t>
    </r>
    <r>
      <rPr>
        <b/>
        <sz val="11"/>
        <color rgb="FF72AF49"/>
        <rFont val="Arial"/>
        <family val="2"/>
      </rPr>
      <t>Eingabeformular</t>
    </r>
    <r>
      <rPr>
        <sz val="11"/>
        <color theme="1"/>
        <rFont val="Arial"/>
        <family val="2"/>
      </rPr>
      <t xml:space="preserve"> erfolgt zunächst die Erfassung allgemeiner Gebäudeinformationen. </t>
    </r>
    <r>
      <rPr>
        <b/>
        <u/>
        <sz val="11"/>
        <color theme="1"/>
        <rFont val="Arial"/>
        <family val="2"/>
      </rPr>
      <t>Pflichtfelder</t>
    </r>
    <r>
      <rPr>
        <sz val="11"/>
        <color theme="1"/>
        <rFont val="Arial"/>
        <family val="2"/>
      </rPr>
      <t xml:space="preserve"> für die Berechnung sind die "</t>
    </r>
    <r>
      <rPr>
        <b/>
        <u/>
        <sz val="11"/>
        <color theme="1"/>
        <rFont val="Arial"/>
        <family val="2"/>
      </rPr>
      <t>Gebäudeart</t>
    </r>
    <r>
      <rPr>
        <sz val="11"/>
        <color theme="1"/>
        <rFont val="Arial"/>
        <family val="2"/>
      </rPr>
      <t>" sowie die Anzahl an "</t>
    </r>
    <r>
      <rPr>
        <b/>
        <u/>
        <sz val="11"/>
        <color theme="1"/>
        <rFont val="Arial"/>
        <family val="2"/>
      </rPr>
      <t>Obergeschossen</t>
    </r>
    <r>
      <rPr>
        <sz val="11"/>
        <color theme="1"/>
        <rFont val="Arial"/>
        <family val="2"/>
      </rPr>
      <t>" und "</t>
    </r>
    <r>
      <rPr>
        <b/>
        <u/>
        <sz val="11"/>
        <color theme="1"/>
        <rFont val="Arial"/>
        <family val="2"/>
      </rPr>
      <t>Untergeschossen</t>
    </r>
    <r>
      <rPr>
        <sz val="11"/>
        <color theme="1"/>
        <rFont val="Arial"/>
        <family val="2"/>
      </rPr>
      <t xml:space="preserve">". Zudem existiert ein </t>
    </r>
    <r>
      <rPr>
        <b/>
        <u/>
        <sz val="11"/>
        <color theme="1"/>
        <rFont val="Arial"/>
        <family val="2"/>
      </rPr>
      <t>Freitextfeld</t>
    </r>
    <r>
      <rPr>
        <sz val="11"/>
        <color theme="1"/>
        <rFont val="Arial"/>
        <family val="2"/>
      </rPr>
      <t xml:space="preserve"> für alle Anmerkungen oder eine allgemeine Gebäudebeschreibung.  
Falls </t>
    </r>
    <r>
      <rPr>
        <b/>
        <u/>
        <sz val="11"/>
        <color theme="1"/>
        <rFont val="Arial"/>
        <family val="2"/>
      </rPr>
      <t>mehr Tabellenzeilen</t>
    </r>
    <r>
      <rPr>
        <sz val="11"/>
        <color theme="1"/>
        <rFont val="Arial"/>
        <family val="2"/>
      </rPr>
      <t xml:space="preserve"> einer Bauteilkategorie erforderlich sind, können weitere "</t>
    </r>
    <r>
      <rPr>
        <b/>
        <sz val="11"/>
        <color theme="1"/>
        <rFont val="Arial"/>
        <family val="2"/>
      </rPr>
      <t>eingeblendet</t>
    </r>
    <r>
      <rPr>
        <sz val="11"/>
        <color theme="1"/>
        <rFont val="Arial"/>
        <family val="2"/>
      </rPr>
      <t xml:space="preserve">" werden. Bitte </t>
    </r>
    <r>
      <rPr>
        <b/>
        <u/>
        <sz val="11"/>
        <color theme="1"/>
        <rFont val="Arial"/>
        <family val="2"/>
      </rPr>
      <t>keine Tabellenzeilen händisch hinzufügen</t>
    </r>
    <r>
      <rPr>
        <sz val="11"/>
        <color theme="1"/>
        <rFont val="Arial"/>
        <family val="2"/>
      </rPr>
      <t>, das stört die automatisierte Berechnung (</t>
    </r>
    <r>
      <rPr>
        <b/>
        <sz val="11"/>
        <color theme="1"/>
        <rFont val="Arial"/>
        <family val="2"/>
      </rPr>
      <t>Bild 1</t>
    </r>
    <r>
      <rPr>
        <sz val="11"/>
        <color theme="1"/>
        <rFont val="Arial"/>
        <family val="2"/>
      </rPr>
      <t xml:space="preserve">).
</t>
    </r>
  </si>
  <si>
    <r>
      <t xml:space="preserve">Bei Eingabe des „Deckensystems Sonstiges“ oder bei anderweitigen Anmerkungen zur Materialeingabe kann je Zeile das </t>
    </r>
    <r>
      <rPr>
        <b/>
        <u/>
        <sz val="11"/>
        <color theme="1"/>
        <rFont val="Arial"/>
        <family val="2"/>
      </rPr>
      <t>Freitextfeld „Sonstiges“ in der letzten Spalte</t>
    </r>
    <r>
      <rPr>
        <sz val="11"/>
        <color theme="1"/>
        <rFont val="Arial"/>
        <family val="2"/>
      </rPr>
      <t xml:space="preserve"> zur näheren Beschreibung verwendet werden.
Für </t>
    </r>
    <r>
      <rPr>
        <b/>
        <u/>
        <sz val="11"/>
        <color theme="1"/>
        <rFont val="Arial"/>
        <family val="2"/>
      </rPr>
      <t>einachsig</t>
    </r>
    <r>
      <rPr>
        <sz val="11"/>
        <color theme="1"/>
        <rFont val="Arial"/>
        <family val="2"/>
      </rPr>
      <t xml:space="preserve"> gespannte Geschossdecken wird für Durchlaufträger je Zeile die </t>
    </r>
    <r>
      <rPr>
        <b/>
        <u/>
        <sz val="11"/>
        <color theme="1"/>
        <rFont val="Arial"/>
        <family val="2"/>
      </rPr>
      <t>maximale Feldweite als „Spannweite L</t>
    </r>
    <r>
      <rPr>
        <b/>
        <u/>
        <vertAlign val="subscript"/>
        <sz val="11"/>
        <color theme="1"/>
        <rFont val="Arial"/>
        <family val="2"/>
      </rPr>
      <t>i</t>
    </r>
    <r>
      <rPr>
        <b/>
        <u/>
        <sz val="11"/>
        <color theme="1"/>
        <rFont val="Arial"/>
        <family val="2"/>
      </rPr>
      <t>“</t>
    </r>
    <r>
      <rPr>
        <sz val="11"/>
        <color theme="1"/>
        <rFont val="Arial"/>
        <family val="2"/>
      </rPr>
      <t xml:space="preserve"> für die Berechnung eingetragen. Bei </t>
    </r>
    <r>
      <rPr>
        <b/>
        <u/>
        <sz val="11"/>
        <color theme="1"/>
        <rFont val="Arial"/>
        <family val="2"/>
      </rPr>
      <t>zweiachsig</t>
    </r>
    <r>
      <rPr>
        <sz val="11"/>
        <color theme="1"/>
        <rFont val="Arial"/>
        <family val="2"/>
      </rPr>
      <t xml:space="preserve"> gespannten Geschossdecken ist die </t>
    </r>
    <r>
      <rPr>
        <b/>
        <u/>
        <sz val="11"/>
        <color theme="1"/>
        <rFont val="Arial"/>
        <family val="2"/>
      </rPr>
      <t>geringere x- oder y-Spannweite</t>
    </r>
    <r>
      <rPr>
        <sz val="11"/>
        <color theme="1"/>
        <rFont val="Arial"/>
        <family val="2"/>
      </rPr>
      <t xml:space="preserve"> die Haupttragrichtung. Bitte diese als „</t>
    </r>
    <r>
      <rPr>
        <b/>
        <u/>
        <sz val="11"/>
        <color theme="1"/>
        <rFont val="Arial"/>
        <family val="2"/>
      </rPr>
      <t>Spannweite Li</t>
    </r>
    <r>
      <rPr>
        <sz val="11"/>
        <color theme="1"/>
        <rFont val="Arial"/>
        <family val="2"/>
      </rPr>
      <t xml:space="preserve">“ für das </t>
    </r>
    <r>
      <rPr>
        <b/>
        <u/>
        <sz val="11"/>
        <color theme="1"/>
        <rFont val="Arial"/>
        <family val="2"/>
      </rPr>
      <t>maßgebende Deckenfeld</t>
    </r>
    <r>
      <rPr>
        <sz val="11"/>
        <color theme="1"/>
        <rFont val="Arial"/>
        <family val="2"/>
      </rPr>
      <t xml:space="preserve"> angeben. Sonstige Feldweiten dürfen gerne über die Spalte „Sonstiges“ als Freitext rückgemeldet werden.</t>
    </r>
  </si>
  <si>
    <r>
      <t xml:space="preserve">Die Ergebnisse werden direkt mit Materialeingabe getrennt nach </t>
    </r>
    <r>
      <rPr>
        <b/>
        <u/>
        <sz val="11"/>
        <color theme="1"/>
        <rFont val="Arial"/>
        <family val="2"/>
      </rPr>
      <t>Richtlinienteil 1 Gesamttragwerk</t>
    </r>
    <r>
      <rPr>
        <sz val="11"/>
        <color theme="1"/>
        <rFont val="Arial"/>
        <family val="2"/>
      </rPr>
      <t xml:space="preserve"> und </t>
    </r>
    <r>
      <rPr>
        <b/>
        <u/>
        <sz val="11"/>
        <color theme="1"/>
        <rFont val="Arial"/>
        <family val="2"/>
      </rPr>
      <t>Richtlinienteil 2 Deckenbauteile</t>
    </r>
    <r>
      <rPr>
        <sz val="11"/>
        <color theme="1"/>
        <rFont val="Arial"/>
        <family val="2"/>
      </rPr>
      <t xml:space="preserve"> im </t>
    </r>
    <r>
      <rPr>
        <b/>
        <sz val="11"/>
        <color rgb="FF72AF49"/>
        <rFont val="Arial"/>
        <family val="2"/>
      </rPr>
      <t>Eingabeformular</t>
    </r>
    <r>
      <rPr>
        <sz val="11"/>
        <color theme="1"/>
        <rFont val="Arial"/>
        <family val="2"/>
      </rPr>
      <t xml:space="preserve"> angezeigt. Die Bezugseinheit für die Ergebnisse nach Richtlinienteil 2 Deckenbauteile ist die Bruttogeschossfläche (BGF) eines Geschosses und nach Richtlinienteil 1 Gesamttragwerk die BGF des Gesamtgebäudes. Falls mehr Geschossdecken als 5 Stück in getrennten Zeilen eingegeben wurden, können diese über „</t>
    </r>
    <r>
      <rPr>
        <b/>
        <u/>
        <sz val="11"/>
        <color theme="1"/>
        <rFont val="Arial"/>
        <family val="2"/>
      </rPr>
      <t>Zellen einblenden</t>
    </r>
    <r>
      <rPr>
        <sz val="11"/>
        <color theme="1"/>
        <rFont val="Arial"/>
        <family val="2"/>
      </rPr>
      <t xml:space="preserve">“ angezeigt werden (siehe </t>
    </r>
    <r>
      <rPr>
        <b/>
        <sz val="11"/>
        <color theme="1"/>
        <rFont val="Arial"/>
        <family val="2"/>
      </rPr>
      <t>Bild 1</t>
    </r>
    <r>
      <rPr>
        <sz val="11"/>
        <color theme="1"/>
        <rFont val="Arial"/>
        <family val="2"/>
      </rPr>
      <t xml:space="preserve">).
</t>
    </r>
    <r>
      <rPr>
        <b/>
        <u/>
        <sz val="11"/>
        <color theme="1"/>
        <rFont val="Arial"/>
        <family val="2"/>
      </rPr>
      <t>Pflichtfelder</t>
    </r>
    <r>
      <rPr>
        <sz val="11"/>
        <color theme="1"/>
        <rFont val="Arial"/>
        <family val="2"/>
      </rPr>
      <t xml:space="preserve"> für erste Ergebnisausgaben neben den Materialmengen sind die „</t>
    </r>
    <r>
      <rPr>
        <b/>
        <u/>
        <sz val="11"/>
        <color theme="1"/>
        <rFont val="Arial"/>
        <family val="2"/>
      </rPr>
      <t>Gebäudeart</t>
    </r>
    <r>
      <rPr>
        <sz val="11"/>
        <color theme="1"/>
        <rFont val="Arial"/>
        <family val="2"/>
      </rPr>
      <t>“, die „</t>
    </r>
    <r>
      <rPr>
        <b/>
        <u/>
        <sz val="11"/>
        <color theme="1"/>
        <rFont val="Arial"/>
        <family val="2"/>
      </rPr>
      <t>BGF je Geschoss</t>
    </r>
    <r>
      <rPr>
        <sz val="11"/>
        <color theme="1"/>
        <rFont val="Arial"/>
        <family val="2"/>
      </rPr>
      <t>“, die „</t>
    </r>
    <r>
      <rPr>
        <b/>
        <u/>
        <sz val="11"/>
        <color theme="1"/>
        <rFont val="Arial"/>
        <family val="2"/>
      </rPr>
      <t>Anzahl</t>
    </r>
    <r>
      <rPr>
        <sz val="11"/>
        <color theme="1"/>
        <rFont val="Arial"/>
        <family val="2"/>
      </rPr>
      <t>“ an Geschossdecken sowie die „</t>
    </r>
    <r>
      <rPr>
        <b/>
        <u/>
        <sz val="11"/>
        <color theme="1"/>
        <rFont val="Arial"/>
        <family val="2"/>
      </rPr>
      <t>Spannweite L</t>
    </r>
    <r>
      <rPr>
        <b/>
        <u/>
        <vertAlign val="sub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“ bei den Geschossdecken (für die Auswertung nach Teil 2 der Richtlinie).
Die Materialauswahl „</t>
    </r>
    <r>
      <rPr>
        <b/>
        <u/>
        <sz val="11"/>
        <color theme="1"/>
        <rFont val="Arial"/>
        <family val="2"/>
      </rPr>
      <t>Sonstiges</t>
    </r>
    <r>
      <rPr>
        <sz val="11"/>
        <color theme="1"/>
        <rFont val="Arial"/>
        <family val="2"/>
      </rPr>
      <t xml:space="preserve">“ kann über </t>
    </r>
    <r>
      <rPr>
        <b/>
        <u/>
        <sz val="11"/>
        <color theme="1"/>
        <rFont val="Arial"/>
        <family val="2"/>
      </rPr>
      <t>Freitextfelder</t>
    </r>
    <r>
      <rPr>
        <sz val="11"/>
        <color theme="1"/>
        <rFont val="Arial"/>
        <family val="2"/>
      </rPr>
      <t xml:space="preserve"> in der letzten Spalte jeder Zeile näher beschreiben werden, in der </t>
    </r>
    <r>
      <rPr>
        <b/>
        <u/>
        <sz val="11"/>
        <color theme="1"/>
        <rFont val="Arial"/>
        <family val="2"/>
      </rPr>
      <t>Berechnung</t>
    </r>
    <r>
      <rPr>
        <sz val="11"/>
        <color theme="1"/>
        <rFont val="Arial"/>
        <family val="2"/>
      </rPr>
      <t xml:space="preserve"> jedoch </t>
    </r>
    <r>
      <rPr>
        <b/>
        <u/>
        <sz val="11"/>
        <color theme="1"/>
        <rFont val="Arial"/>
        <family val="2"/>
      </rPr>
      <t>nicht berücksichtigt</t>
    </r>
    <r>
      <rPr>
        <sz val="11"/>
        <color theme="1"/>
        <rFont val="Arial"/>
        <family val="2"/>
      </rPr>
      <t xml:space="preserve"> werden. Die Treibhausgasemissionen dieser Bauteilschichten werden daher </t>
    </r>
    <r>
      <rPr>
        <b/>
        <u/>
        <sz val="11"/>
        <color theme="1"/>
        <rFont val="Arial"/>
        <family val="2"/>
      </rPr>
      <t>zu Null</t>
    </r>
    <r>
      <rPr>
        <sz val="11"/>
        <color theme="1"/>
        <rFont val="Arial"/>
        <family val="2"/>
      </rPr>
      <t xml:space="preserve"> gesetzt.</t>
    </r>
  </si>
  <si>
    <r>
      <t xml:space="preserve">Hier können Sie frei wählen, mit wie vielen Zeilen Sie eine Bauteilkategorie erfassen, bspw. können alle Stützen getrennt nach Querschnittgrößen eingetragen werden oder getrennt nach Geschossen. Wichtig ist, dass </t>
    </r>
    <r>
      <rPr>
        <b/>
        <u/>
        <sz val="11"/>
        <color theme="1"/>
        <rFont val="Arial"/>
        <family val="2"/>
      </rPr>
      <t>im Gegensatz zu den Geschossdecken in jede Zeile die Summen der Materialmengen aller Einzelbauteile</t>
    </r>
    <r>
      <rPr>
        <sz val="11"/>
        <color theme="1"/>
        <rFont val="Arial"/>
        <family val="2"/>
      </rPr>
      <t xml:space="preserve">, die mit dieser Zeile erfasst werden, eingegeben werden, siehe </t>
    </r>
    <r>
      <rPr>
        <b/>
        <sz val="11"/>
        <color theme="1"/>
        <rFont val="Arial"/>
        <family val="2"/>
      </rPr>
      <t>Bild 3</t>
    </r>
    <r>
      <rPr>
        <sz val="11"/>
        <color theme="1"/>
        <rFont val="Arial"/>
        <family val="2"/>
      </rPr>
      <t xml:space="preserve"> Bsp. Stützen.</t>
    </r>
  </si>
  <si>
    <r>
      <t xml:space="preserve">Falls zu bestimmten </t>
    </r>
    <r>
      <rPr>
        <b/>
        <u/>
        <sz val="11"/>
        <color theme="1"/>
        <rFont val="Arial"/>
        <family val="2"/>
      </rPr>
      <t xml:space="preserve">Bauteilen (Zeilen aus dem </t>
    </r>
    <r>
      <rPr>
        <b/>
        <u/>
        <sz val="11"/>
        <color rgb="FF72AF49"/>
        <rFont val="Arial"/>
        <family val="2"/>
      </rPr>
      <t>Eingabeformular</t>
    </r>
    <r>
      <rPr>
        <b/>
        <u/>
        <sz val="11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 </t>
    </r>
    <r>
      <rPr>
        <b/>
        <u/>
        <sz val="11"/>
        <color theme="1"/>
        <rFont val="Arial"/>
        <family val="2"/>
      </rPr>
      <t>spezifische Ökobilanz-Datensätze</t>
    </r>
    <r>
      <rPr>
        <sz val="11"/>
        <color theme="1"/>
        <rFont val="Arial"/>
        <family val="2"/>
      </rPr>
      <t xml:space="preserve"> vorliegen, können diese optional im Tabellenblatt </t>
    </r>
    <r>
      <rPr>
        <b/>
        <sz val="11"/>
        <color rgb="FFFFC000"/>
        <rFont val="Arial"/>
        <family val="2"/>
      </rPr>
      <t>Datensätze (optional)</t>
    </r>
    <r>
      <rPr>
        <sz val="11"/>
        <color theme="1"/>
        <rFont val="Arial"/>
        <family val="2"/>
      </rPr>
      <t xml:space="preserve"> für die Berechnung eingegeben werden. Die Eintragung sollte getrennt für alle Bauteile nach den jeweiligen Materialien (</t>
    </r>
    <r>
      <rPr>
        <b/>
        <u/>
        <sz val="11"/>
        <color theme="1"/>
        <rFont val="Arial"/>
        <family val="2"/>
      </rPr>
      <t>blaue Spalten</t>
    </r>
    <r>
      <rPr>
        <sz val="11"/>
        <color theme="1"/>
        <rFont val="Arial"/>
        <family val="2"/>
      </rPr>
      <t xml:space="preserve">) erfolgen. Bitte geben Sie das Treibhauspotenzial (Global Warming Potential, GWP) als </t>
    </r>
    <r>
      <rPr>
        <b/>
        <u/>
        <sz val="11"/>
        <color theme="1"/>
        <rFont val="Arial"/>
        <family val="2"/>
      </rPr>
      <t>Summe der Lebenszyklusphasen A1 bis A3 plus C3 und C4</t>
    </r>
    <r>
      <rPr>
        <sz val="11"/>
        <color theme="1"/>
        <rFont val="Arial"/>
        <family val="2"/>
      </rPr>
      <t xml:space="preserve"> ein.
Über Zellen „</t>
    </r>
    <r>
      <rPr>
        <b/>
        <u/>
        <sz val="11"/>
        <color theme="1"/>
        <rFont val="Arial"/>
        <family val="2"/>
      </rPr>
      <t>einblenden</t>
    </r>
    <r>
      <rPr>
        <sz val="11"/>
        <color theme="1"/>
        <rFont val="Arial"/>
        <family val="2"/>
      </rPr>
      <t xml:space="preserve">" können wieder die übrigen Tabellenzeilen eingeblendet werden, siehe </t>
    </r>
    <r>
      <rPr>
        <b/>
        <sz val="11"/>
        <color theme="1"/>
        <rFont val="Arial"/>
        <family val="2"/>
      </rPr>
      <t>Bild 1</t>
    </r>
    <r>
      <rPr>
        <sz val="11"/>
        <color theme="1"/>
        <rFont val="Arial"/>
        <family val="2"/>
      </rPr>
      <t xml:space="preserve">.
Erfolgt </t>
    </r>
    <r>
      <rPr>
        <b/>
        <u/>
        <sz val="11"/>
        <color theme="1"/>
        <rFont val="Arial"/>
        <family val="2"/>
      </rPr>
      <t>keine Eingabe</t>
    </r>
    <r>
      <rPr>
        <sz val="11"/>
        <color theme="1"/>
        <rFont val="Arial"/>
        <family val="2"/>
      </rPr>
      <t xml:space="preserve"> in diesem Tabellenblatt wird die ökobilanzielle Bewertung nach der Richtlinie automatisch mit dem Tabellenblatt </t>
    </r>
    <r>
      <rPr>
        <b/>
        <sz val="11"/>
        <color rgb="FFC00000"/>
        <rFont val="Arial"/>
        <family val="2"/>
      </rPr>
      <t>Datensätze - vordefiniert</t>
    </r>
    <r>
      <rPr>
        <sz val="11"/>
        <color theme="1"/>
        <rFont val="Arial"/>
        <family val="2"/>
      </rPr>
      <t xml:space="preserve"> vollzogen.</t>
    </r>
  </si>
  <si>
    <r>
      <t>L</t>
    </r>
    <r>
      <rPr>
        <vertAlign val="subscript"/>
        <sz val="11"/>
        <color theme="1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</si>
</sst>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vertAlign val="subscript"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Bahnschrift"/>
      <family val="2"/>
    </font>
    <font>
      <b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FF0000"/>
      <name val="Arial"/>
      <family val="2"/>
    </font>
    <font>
      <b/>
      <vertAlign val="subscript"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4"/>
      <name val="Arial"/>
      <family val="2"/>
    </font>
    <font>
      <sz val="11"/>
      <color rgb="FF0070C0"/>
      <name val="Calibri"/>
      <family val="2"/>
      <scheme val="minor"/>
    </font>
    <font>
      <sz val="11"/>
      <color rgb="FF0070C0"/>
      <name val="Arial"/>
      <family val="2"/>
    </font>
    <font>
      <vertAlign val="subscript"/>
      <sz val="11"/>
      <color rgb="FF0070C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u/>
      <sz val="12"/>
      <color theme="1"/>
      <name val="Arial"/>
      <family val="2"/>
    </font>
    <font>
      <b/>
      <sz val="11"/>
      <color rgb="FF72AF49"/>
      <name val="Arial"/>
      <family val="2"/>
    </font>
    <font>
      <b/>
      <sz val="11"/>
      <color rgb="FFFFC000"/>
      <name val="Arial"/>
      <family val="2"/>
    </font>
    <font>
      <b/>
      <sz val="11"/>
      <color rgb="FF0070C0"/>
      <name val="Arial"/>
      <family val="2"/>
    </font>
    <font>
      <b/>
      <sz val="11"/>
      <color rgb="FFC00000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u/>
      <sz val="11"/>
      <color rgb="FF72AF49"/>
      <name val="Arial"/>
      <family val="2"/>
    </font>
    <font>
      <b/>
      <sz val="9.35"/>
      <color theme="1"/>
      <name val="Arial"/>
      <family val="2"/>
    </font>
    <font>
      <b/>
      <u/>
      <sz val="11"/>
      <color theme="10"/>
      <name val="Arial"/>
      <family val="2"/>
    </font>
    <font>
      <b/>
      <u/>
      <vertAlign val="sub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AF49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5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top"/>
    </xf>
    <xf numFmtId="0" fontId="0" fillId="3" borderId="3" xfId="0" applyFill="1" applyBorder="1"/>
    <xf numFmtId="0" fontId="0" fillId="3" borderId="6" xfId="0" applyFill="1" applyBorder="1"/>
    <xf numFmtId="0" fontId="0" fillId="2" borderId="6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2" fillId="2" borderId="10" xfId="0" applyFont="1" applyFill="1" applyBorder="1"/>
    <xf numFmtId="0" fontId="0" fillId="4" borderId="6" xfId="0" applyFill="1" applyBorder="1"/>
    <xf numFmtId="0" fontId="4" fillId="4" borderId="0" xfId="0" applyFont="1" applyFill="1"/>
    <xf numFmtId="0" fontId="2" fillId="4" borderId="7" xfId="0" applyFont="1" applyFill="1" applyBorder="1"/>
    <xf numFmtId="0" fontId="2" fillId="3" borderId="1" xfId="0" applyFont="1" applyFill="1" applyBorder="1" applyAlignment="1">
      <alignment vertical="top"/>
    </xf>
    <xf numFmtId="0" fontId="0" fillId="2" borderId="0" xfId="0" applyFill="1"/>
    <xf numFmtId="0" fontId="0" fillId="2" borderId="9" xfId="0" applyFill="1" applyBorder="1"/>
    <xf numFmtId="0" fontId="2" fillId="3" borderId="1" xfId="0" applyFont="1" applyFill="1" applyBorder="1"/>
    <xf numFmtId="0" fontId="2" fillId="2" borderId="0" xfId="0" applyFont="1" applyFill="1" applyAlignment="1">
      <alignment vertical="top"/>
    </xf>
    <xf numFmtId="0" fontId="2" fillId="3" borderId="12" xfId="0" applyFont="1" applyFill="1" applyBorder="1"/>
    <xf numFmtId="0" fontId="2" fillId="3" borderId="12" xfId="0" applyFont="1" applyFill="1" applyBorder="1" applyAlignment="1">
      <alignment vertical="top"/>
    </xf>
    <xf numFmtId="0" fontId="2" fillId="2" borderId="14" xfId="0" applyFont="1" applyFill="1" applyBorder="1"/>
    <xf numFmtId="0" fontId="2" fillId="2" borderId="12" xfId="0" applyFont="1" applyFill="1" applyBorder="1"/>
    <xf numFmtId="0" fontId="0" fillId="2" borderId="7" xfId="0" applyFill="1" applyBorder="1"/>
    <xf numFmtId="0" fontId="2" fillId="2" borderId="15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6" xfId="0" applyFont="1" applyFill="1" applyBorder="1"/>
    <xf numFmtId="0" fontId="5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8" xfId="0" applyFont="1" applyFill="1" applyBorder="1"/>
    <xf numFmtId="0" fontId="0" fillId="2" borderId="12" xfId="0" applyFill="1" applyBorder="1"/>
    <xf numFmtId="0" fontId="0" fillId="2" borderId="17" xfId="0" applyFill="1" applyBorder="1"/>
    <xf numFmtId="0" fontId="2" fillId="4" borderId="7" xfId="0" applyFont="1" applyFill="1" applyBorder="1" applyAlignment="1">
      <alignment horizontal="left"/>
    </xf>
    <xf numFmtId="0" fontId="0" fillId="2" borderId="14" xfId="0" applyFill="1" applyBorder="1"/>
    <xf numFmtId="0" fontId="2" fillId="2" borderId="17" xfId="0" applyFont="1" applyFill="1" applyBorder="1"/>
    <xf numFmtId="0" fontId="2" fillId="3" borderId="2" xfId="0" applyFont="1" applyFill="1" applyBorder="1"/>
    <xf numFmtId="0" fontId="0" fillId="2" borderId="10" xfId="0" applyFill="1" applyBorder="1"/>
    <xf numFmtId="2" fontId="2" fillId="0" borderId="1" xfId="0" applyNumberFormat="1" applyFont="1" applyBorder="1"/>
    <xf numFmtId="0" fontId="18" fillId="3" borderId="1" xfId="0" applyFont="1" applyFill="1" applyBorder="1" applyAlignment="1">
      <alignment vertical="top"/>
    </xf>
    <xf numFmtId="0" fontId="18" fillId="3" borderId="12" xfId="0" applyFont="1" applyFill="1" applyBorder="1"/>
    <xf numFmtId="0" fontId="18" fillId="3" borderId="12" xfId="0" applyFont="1" applyFill="1" applyBorder="1" applyAlignment="1">
      <alignment vertical="top"/>
    </xf>
    <xf numFmtId="0" fontId="18" fillId="3" borderId="1" xfId="0" applyFont="1" applyFill="1" applyBorder="1"/>
    <xf numFmtId="0" fontId="0" fillId="2" borderId="0" xfId="0" applyFill="1" applyAlignment="1">
      <alignment horizontal="left"/>
    </xf>
    <xf numFmtId="1" fontId="18" fillId="3" borderId="12" xfId="0" applyNumberFormat="1" applyFont="1" applyFill="1" applyBorder="1"/>
    <xf numFmtId="0" fontId="2" fillId="2" borderId="16" xfId="0" applyFont="1" applyFill="1" applyBorder="1" applyAlignment="1">
      <alignment horizontal="left"/>
    </xf>
    <xf numFmtId="0" fontId="2" fillId="0" borderId="1" xfId="0" applyFont="1" applyBorder="1"/>
    <xf numFmtId="0" fontId="2" fillId="0" borderId="12" xfId="0" applyFont="1" applyBorder="1"/>
    <xf numFmtId="0" fontId="20" fillId="3" borderId="12" xfId="0" applyFont="1" applyFill="1" applyBorder="1"/>
    <xf numFmtId="0" fontId="20" fillId="3" borderId="12" xfId="0" applyFont="1" applyFill="1" applyBorder="1" applyAlignment="1">
      <alignment vertical="top"/>
    </xf>
    <xf numFmtId="0" fontId="20" fillId="3" borderId="1" xfId="0" applyFont="1" applyFill="1" applyBorder="1" applyAlignment="1">
      <alignment vertical="top"/>
    </xf>
    <xf numFmtId="0" fontId="20" fillId="3" borderId="1" xfId="0" applyFont="1" applyFill="1" applyBorder="1"/>
    <xf numFmtId="0" fontId="20" fillId="3" borderId="2" xfId="0" applyFont="1" applyFill="1" applyBorder="1" applyAlignment="1">
      <alignment horizontal="left"/>
    </xf>
    <xf numFmtId="0" fontId="20" fillId="3" borderId="11" xfId="0" applyFont="1" applyFill="1" applyBorder="1" applyAlignment="1">
      <alignment horizontal="left"/>
    </xf>
    <xf numFmtId="0" fontId="20" fillId="3" borderId="21" xfId="0" applyFont="1" applyFill="1" applyBorder="1" applyAlignment="1">
      <alignment horizontal="left"/>
    </xf>
    <xf numFmtId="0" fontId="19" fillId="2" borderId="6" xfId="0" applyFont="1" applyFill="1" applyBorder="1"/>
    <xf numFmtId="0" fontId="19" fillId="2" borderId="7" xfId="0" applyFont="1" applyFill="1" applyBorder="1"/>
    <xf numFmtId="0" fontId="20" fillId="2" borderId="7" xfId="0" applyFont="1" applyFill="1" applyBorder="1"/>
    <xf numFmtId="0" fontId="20" fillId="0" borderId="1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vertical="top"/>
    </xf>
    <xf numFmtId="0" fontId="0" fillId="2" borderId="15" xfId="0" applyFill="1" applyBorder="1"/>
    <xf numFmtId="0" fontId="0" fillId="3" borderId="5" xfId="0" applyFill="1" applyBorder="1"/>
    <xf numFmtId="0" fontId="0" fillId="3" borderId="7" xfId="0" applyFill="1" applyBorder="1"/>
    <xf numFmtId="0" fontId="3" fillId="3" borderId="7" xfId="0" applyFont="1" applyFill="1" applyBorder="1"/>
    <xf numFmtId="0" fontId="7" fillId="3" borderId="7" xfId="0" applyFont="1" applyFill="1" applyBorder="1"/>
    <xf numFmtId="0" fontId="0" fillId="3" borderId="0" xfId="0" applyFill="1"/>
    <xf numFmtId="0" fontId="2" fillId="3" borderId="0" xfId="0" applyFont="1" applyFill="1"/>
    <xf numFmtId="0" fontId="19" fillId="3" borderId="0" xfId="0" applyFont="1" applyFill="1"/>
    <xf numFmtId="0" fontId="1" fillId="3" borderId="0" xfId="0" applyFont="1" applyFill="1"/>
    <xf numFmtId="0" fontId="2" fillId="3" borderId="17" xfId="0" applyFont="1" applyFill="1" applyBorder="1"/>
    <xf numFmtId="0" fontId="2" fillId="3" borderId="21" xfId="0" applyFont="1" applyFill="1" applyBorder="1" applyAlignment="1">
      <alignment vertical="top"/>
    </xf>
    <xf numFmtId="0" fontId="2" fillId="3" borderId="14" xfId="0" applyFont="1" applyFill="1" applyBorder="1" applyAlignment="1">
      <alignment vertical="top"/>
    </xf>
    <xf numFmtId="0" fontId="20" fillId="2" borderId="15" xfId="0" applyFont="1" applyFill="1" applyBorder="1"/>
    <xf numFmtId="0" fontId="20" fillId="2" borderId="16" xfId="0" applyFont="1" applyFill="1" applyBorder="1"/>
    <xf numFmtId="0" fontId="19" fillId="2" borderId="16" xfId="0" applyFont="1" applyFill="1" applyBorder="1"/>
    <xf numFmtId="0" fontId="22" fillId="3" borderId="0" xfId="0" applyFont="1" applyFill="1" applyAlignment="1">
      <alignment vertical="center"/>
    </xf>
    <xf numFmtId="0" fontId="3" fillId="3" borderId="0" xfId="0" applyFont="1" applyFill="1"/>
    <xf numFmtId="0" fontId="7" fillId="3" borderId="0" xfId="0" applyFont="1" applyFill="1"/>
    <xf numFmtId="0" fontId="23" fillId="2" borderId="0" xfId="0" applyFont="1" applyFill="1"/>
    <xf numFmtId="0" fontId="23" fillId="0" borderId="1" xfId="0" applyFont="1" applyBorder="1"/>
    <xf numFmtId="0" fontId="23" fillId="3" borderId="1" xfId="0" applyFont="1" applyFill="1" applyBorder="1"/>
    <xf numFmtId="0" fontId="23" fillId="3" borderId="12" xfId="0" applyFont="1" applyFill="1" applyBorder="1"/>
    <xf numFmtId="0" fontId="2" fillId="2" borderId="17" xfId="0" applyFont="1" applyFill="1" applyBorder="1" applyAlignment="1">
      <alignment horizontal="center"/>
    </xf>
    <xf numFmtId="164" fontId="23" fillId="3" borderId="1" xfId="0" applyNumberFormat="1" applyFont="1" applyFill="1" applyBorder="1"/>
    <xf numFmtId="0" fontId="14" fillId="2" borderId="0" xfId="0" applyFont="1" applyFill="1"/>
    <xf numFmtId="0" fontId="24" fillId="2" borderId="0" xfId="1" applyFont="1" applyFill="1" applyBorder="1"/>
    <xf numFmtId="0" fontId="2" fillId="2" borderId="13" xfId="0" applyFont="1" applyFill="1" applyBorder="1"/>
    <xf numFmtId="0" fontId="10" fillId="2" borderId="0" xfId="0" applyFont="1" applyFill="1"/>
    <xf numFmtId="0" fontId="24" fillId="3" borderId="1" xfId="1" applyFont="1" applyFill="1" applyBorder="1"/>
    <xf numFmtId="0" fontId="2" fillId="2" borderId="14" xfId="0" applyFont="1" applyFill="1" applyBorder="1" applyAlignment="1">
      <alignment horizontal="center"/>
    </xf>
    <xf numFmtId="0" fontId="6" fillId="4" borderId="6" xfId="0" applyFont="1" applyFill="1" applyBorder="1"/>
    <xf numFmtId="0" fontId="0" fillId="5" borderId="6" xfId="0" applyFill="1" applyBorder="1"/>
    <xf numFmtId="0" fontId="9" fillId="2" borderId="0" xfId="0" applyFont="1" applyFill="1"/>
    <xf numFmtId="0" fontId="9" fillId="2" borderId="7" xfId="0" applyFont="1" applyFill="1" applyBorder="1"/>
    <xf numFmtId="2" fontId="2" fillId="0" borderId="12" xfId="0" applyNumberFormat="1" applyFont="1" applyBorder="1"/>
    <xf numFmtId="2" fontId="2" fillId="2" borderId="0" xfId="0" applyNumberFormat="1" applyFont="1" applyFill="1"/>
    <xf numFmtId="0" fontId="0" fillId="2" borderId="13" xfId="0" applyFill="1" applyBorder="1"/>
    <xf numFmtId="0" fontId="0" fillId="3" borderId="24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16" xfId="0" applyFill="1" applyBorder="1"/>
    <xf numFmtId="0" fontId="0" fillId="3" borderId="18" xfId="0" applyFill="1" applyBorder="1"/>
    <xf numFmtId="0" fontId="0" fillId="3" borderId="17" xfId="0" applyFill="1" applyBorder="1"/>
    <xf numFmtId="0" fontId="0" fillId="3" borderId="13" xfId="0" applyFill="1" applyBorder="1"/>
    <xf numFmtId="0" fontId="0" fillId="3" borderId="14" xfId="0" applyFill="1" applyBorder="1"/>
    <xf numFmtId="0" fontId="2" fillId="2" borderId="6" xfId="0" applyFont="1" applyFill="1" applyBorder="1"/>
    <xf numFmtId="2" fontId="2" fillId="2" borderId="7" xfId="0" applyNumberFormat="1" applyFont="1" applyFill="1" applyBorder="1"/>
    <xf numFmtId="0" fontId="25" fillId="4" borderId="6" xfId="0" applyFont="1" applyFill="1" applyBorder="1"/>
    <xf numFmtId="0" fontId="0" fillId="4" borderId="7" xfId="0" applyFill="1" applyBorder="1"/>
    <xf numFmtId="0" fontId="2" fillId="2" borderId="0" xfId="0" applyFont="1" applyFill="1" applyAlignment="1">
      <alignment vertical="center"/>
    </xf>
    <xf numFmtId="0" fontId="30" fillId="2" borderId="0" xfId="0" applyFont="1" applyFill="1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5" fillId="3" borderId="7" xfId="0" applyFont="1" applyFill="1" applyBorder="1" applyAlignment="1">
      <alignment vertical="top"/>
    </xf>
    <xf numFmtId="0" fontId="5" fillId="4" borderId="0" xfId="0" applyFont="1" applyFill="1"/>
    <xf numFmtId="0" fontId="2" fillId="4" borderId="0" xfId="0" applyFont="1" applyFill="1" applyAlignment="1">
      <alignment horizontal="center"/>
    </xf>
    <xf numFmtId="0" fontId="0" fillId="4" borderId="0" xfId="0" applyFill="1"/>
    <xf numFmtId="0" fontId="18" fillId="2" borderId="0" xfId="0" applyFont="1" applyFill="1" applyAlignment="1">
      <alignment vertical="top"/>
    </xf>
    <xf numFmtId="0" fontId="18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/>
    </xf>
    <xf numFmtId="2" fontId="12" fillId="2" borderId="0" xfId="0" applyNumberFormat="1" applyFont="1" applyFill="1" applyAlignment="1">
      <alignment horizontal="right"/>
    </xf>
    <xf numFmtId="2" fontId="12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right"/>
    </xf>
    <xf numFmtId="0" fontId="12" fillId="2" borderId="0" xfId="0" applyFont="1" applyFill="1"/>
    <xf numFmtId="2" fontId="0" fillId="2" borderId="0" xfId="0" applyNumberFormat="1" applyFill="1"/>
    <xf numFmtId="0" fontId="15" fillId="2" borderId="0" xfId="0" applyFont="1" applyFill="1"/>
    <xf numFmtId="0" fontId="18" fillId="3" borderId="1" xfId="0" applyFont="1" applyFill="1" applyBorder="1" applyAlignment="1" applyProtection="1">
      <alignment vertical="top"/>
      <protection locked="0"/>
    </xf>
    <xf numFmtId="0" fontId="18" fillId="3" borderId="12" xfId="0" applyFont="1" applyFill="1" applyBorder="1" applyProtection="1">
      <protection locked="0"/>
    </xf>
    <xf numFmtId="0" fontId="20" fillId="3" borderId="12" xfId="0" applyFont="1" applyFill="1" applyBorder="1" applyAlignment="1" applyProtection="1">
      <alignment vertical="top"/>
      <protection locked="0"/>
    </xf>
    <xf numFmtId="0" fontId="18" fillId="3" borderId="12" xfId="0" applyFont="1" applyFill="1" applyBorder="1" applyAlignment="1" applyProtection="1">
      <alignment vertical="top"/>
      <protection locked="0"/>
    </xf>
    <xf numFmtId="0" fontId="20" fillId="3" borderId="1" xfId="0" applyFont="1" applyFill="1" applyBorder="1" applyAlignment="1" applyProtection="1">
      <alignment vertical="top"/>
      <protection locked="0"/>
    </xf>
    <xf numFmtId="0" fontId="18" fillId="3" borderId="1" xfId="0" applyFont="1" applyFill="1" applyBorder="1" applyProtection="1">
      <protection locked="0"/>
    </xf>
    <xf numFmtId="0" fontId="20" fillId="3" borderId="12" xfId="0" applyFont="1" applyFill="1" applyBorder="1" applyProtection="1">
      <protection locked="0"/>
    </xf>
    <xf numFmtId="0" fontId="20" fillId="3" borderId="1" xfId="0" applyFont="1" applyFill="1" applyBorder="1" applyProtection="1">
      <protection locked="0"/>
    </xf>
    <xf numFmtId="0" fontId="2" fillId="3" borderId="17" xfId="0" applyFont="1" applyFill="1" applyBorder="1" applyAlignment="1">
      <alignment vertical="top"/>
    </xf>
    <xf numFmtId="0" fontId="2" fillId="3" borderId="21" xfId="0" applyFont="1" applyFill="1" applyBorder="1"/>
    <xf numFmtId="0" fontId="2" fillId="3" borderId="13" xfId="0" applyFont="1" applyFill="1" applyBorder="1"/>
    <xf numFmtId="0" fontId="2" fillId="3" borderId="11" xfId="0" applyFont="1" applyFill="1" applyBorder="1"/>
    <xf numFmtId="0" fontId="2" fillId="3" borderId="11" xfId="0" applyFont="1" applyFill="1" applyBorder="1" applyAlignment="1">
      <alignment vertical="top"/>
    </xf>
    <xf numFmtId="0" fontId="2" fillId="0" borderId="2" xfId="0" applyFont="1" applyBorder="1"/>
    <xf numFmtId="0" fontId="2" fillId="0" borderId="11" xfId="0" applyFont="1" applyBorder="1"/>
    <xf numFmtId="0" fontId="20" fillId="0" borderId="22" xfId="0" applyFont="1" applyBorder="1" applyProtection="1">
      <protection locked="0"/>
    </xf>
    <xf numFmtId="0" fontId="20" fillId="3" borderId="22" xfId="0" applyFont="1" applyFill="1" applyBorder="1" applyProtection="1">
      <protection locked="0"/>
    </xf>
    <xf numFmtId="0" fontId="20" fillId="3" borderId="22" xfId="0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>
      <alignment horizontal="right"/>
    </xf>
    <xf numFmtId="0" fontId="22" fillId="3" borderId="5" xfId="0" applyFont="1" applyFill="1" applyBorder="1" applyAlignment="1">
      <alignment vertical="center"/>
    </xf>
    <xf numFmtId="0" fontId="22" fillId="3" borderId="7" xfId="0" applyFont="1" applyFill="1" applyBorder="1" applyAlignment="1">
      <alignment vertical="center"/>
    </xf>
    <xf numFmtId="0" fontId="5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5" fillId="3" borderId="7" xfId="0" applyFont="1" applyFill="1" applyBorder="1"/>
    <xf numFmtId="1" fontId="18" fillId="3" borderId="12" xfId="0" applyNumberFormat="1" applyFont="1" applyFill="1" applyBorder="1" applyProtection="1">
      <protection locked="0"/>
    </xf>
    <xf numFmtId="0" fontId="0" fillId="2" borderId="9" xfId="0" applyFill="1" applyBorder="1" applyAlignment="1">
      <alignment vertical="center"/>
    </xf>
    <xf numFmtId="0" fontId="20" fillId="3" borderId="1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Alignment="1">
      <alignment vertical="center"/>
    </xf>
    <xf numFmtId="0" fontId="4" fillId="4" borderId="0" xfId="0" applyFont="1" applyFill="1" applyAlignment="1">
      <alignment horizontal="left"/>
    </xf>
    <xf numFmtId="0" fontId="22" fillId="3" borderId="4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5" fillId="2" borderId="0" xfId="1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32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18" fillId="3" borderId="1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left" vertical="center"/>
    </xf>
    <xf numFmtId="0" fontId="22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7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20" fillId="3" borderId="23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0" fontId="18" fillId="3" borderId="11" xfId="0" applyFont="1" applyFill="1" applyBorder="1" applyAlignment="1">
      <alignment horizontal="left"/>
    </xf>
    <xf numFmtId="0" fontId="18" fillId="3" borderId="21" xfId="0" applyFont="1" applyFill="1" applyBorder="1" applyAlignment="1">
      <alignment horizontal="left"/>
    </xf>
    <xf numFmtId="0" fontId="20" fillId="3" borderId="2" xfId="0" applyFont="1" applyFill="1" applyBorder="1" applyAlignment="1">
      <alignment horizontal="left"/>
    </xf>
    <xf numFmtId="0" fontId="20" fillId="3" borderId="11" xfId="0" applyFont="1" applyFill="1" applyBorder="1" applyAlignment="1">
      <alignment horizontal="left"/>
    </xf>
    <xf numFmtId="0" fontId="20" fillId="3" borderId="2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0" fillId="3" borderId="2" xfId="0" applyFont="1" applyFill="1" applyBorder="1" applyAlignment="1" applyProtection="1">
      <alignment horizontal="center"/>
      <protection locked="0"/>
    </xf>
    <xf numFmtId="0" fontId="20" fillId="3" borderId="11" xfId="0" applyFont="1" applyFill="1" applyBorder="1" applyAlignment="1" applyProtection="1">
      <alignment horizontal="center"/>
      <protection locked="0"/>
    </xf>
    <xf numFmtId="0" fontId="20" fillId="3" borderId="21" xfId="0" applyFont="1" applyFill="1" applyBorder="1" applyAlignment="1" applyProtection="1">
      <alignment horizontal="center"/>
      <protection locked="0"/>
    </xf>
    <xf numFmtId="0" fontId="20" fillId="3" borderId="2" xfId="0" applyFont="1" applyFill="1" applyBorder="1" applyAlignment="1" applyProtection="1">
      <alignment horizontal="left"/>
      <protection locked="0"/>
    </xf>
    <xf numFmtId="0" fontId="20" fillId="3" borderId="11" xfId="0" applyFont="1" applyFill="1" applyBorder="1" applyAlignment="1" applyProtection="1">
      <alignment horizontal="left"/>
      <protection locked="0"/>
    </xf>
    <xf numFmtId="0" fontId="20" fillId="3" borderId="21" xfId="0" applyFont="1" applyFill="1" applyBorder="1" applyAlignment="1" applyProtection="1">
      <alignment horizontal="left"/>
      <protection locked="0"/>
    </xf>
    <xf numFmtId="0" fontId="20" fillId="3" borderId="1" xfId="0" applyFont="1" applyFill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21" xfId="0" applyFont="1" applyBorder="1" applyAlignment="1" applyProtection="1">
      <alignment horizontal="center"/>
      <protection locked="0"/>
    </xf>
    <xf numFmtId="0" fontId="18" fillId="3" borderId="2" xfId="0" applyFont="1" applyFill="1" applyBorder="1" applyAlignment="1" applyProtection="1">
      <alignment horizontal="left"/>
      <protection locked="0"/>
    </xf>
    <xf numFmtId="0" fontId="18" fillId="3" borderId="11" xfId="0" applyFont="1" applyFill="1" applyBorder="1" applyAlignment="1" applyProtection="1">
      <alignment horizontal="left"/>
      <protection locked="0"/>
    </xf>
    <xf numFmtId="0" fontId="18" fillId="3" borderId="21" xfId="0" applyFont="1" applyFill="1" applyBorder="1" applyAlignment="1" applyProtection="1">
      <alignment horizontal="left"/>
      <protection locked="0"/>
    </xf>
    <xf numFmtId="0" fontId="18" fillId="3" borderId="1" xfId="0" applyFont="1" applyFill="1" applyBorder="1" applyAlignment="1" applyProtection="1">
      <alignment horizontal="left"/>
      <protection locked="0"/>
    </xf>
    <xf numFmtId="0" fontId="20" fillId="3" borderId="23" xfId="0" applyFont="1" applyFill="1" applyBorder="1" applyAlignment="1" applyProtection="1">
      <alignment horizontal="left" vertical="top" wrapText="1"/>
      <protection locked="0"/>
    </xf>
    <xf numFmtId="0" fontId="20" fillId="3" borderId="25" xfId="0" applyFont="1" applyFill="1" applyBorder="1" applyAlignment="1" applyProtection="1">
      <alignment horizontal="left"/>
      <protection locked="0"/>
    </xf>
    <xf numFmtId="0" fontId="20" fillId="3" borderId="27" xfId="0" applyFont="1" applyFill="1" applyBorder="1" applyAlignment="1" applyProtection="1">
      <alignment horizontal="left"/>
      <protection locked="0"/>
    </xf>
    <xf numFmtId="0" fontId="20" fillId="3" borderId="26" xfId="0" applyFont="1" applyFill="1" applyBorder="1" applyAlignment="1" applyProtection="1">
      <alignment horizontal="left"/>
      <protection locked="0"/>
    </xf>
    <xf numFmtId="0" fontId="20" fillId="2" borderId="16" xfId="0" applyFont="1" applyFill="1" applyBorder="1" applyAlignment="1">
      <alignment horizontal="left"/>
    </xf>
    <xf numFmtId="0" fontId="20" fillId="2" borderId="0" xfId="0" applyFont="1" applyFill="1" applyAlignment="1">
      <alignment horizontal="left"/>
    </xf>
    <xf numFmtId="0" fontId="19" fillId="2" borderId="16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5" fillId="3" borderId="7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/>
    </xf>
    <xf numFmtId="0" fontId="20" fillId="3" borderId="1" xfId="0" applyFont="1" applyFill="1" applyBorder="1" applyAlignment="1" applyProtection="1">
      <alignment horizontal="left" wrapText="1"/>
      <protection locked="0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4" borderId="7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72AF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5537281702816"/>
          <c:y val="3.9623281017555356E-2"/>
          <c:w val="0.76710624999999999"/>
          <c:h val="0.82286388888888884"/>
        </c:manualLayout>
      </c:layout>
      <c:scatterChart>
        <c:scatterStyle val="smoothMarker"/>
        <c:varyColors val="0"/>
        <c:ser>
          <c:idx val="0"/>
          <c:order val="0"/>
          <c:tx>
            <c:v>TM Ref. bis 10 m</c:v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Diagramme!$C$12:$C$52</c:f>
              <c:numCache>
                <c:formatCode>0.00</c:formatCode>
                <c:ptCount val="41"/>
                <c:pt idx="0">
                  <c:v>0</c:v>
                </c:pt>
                <c:pt idx="1">
                  <c:v>20</c:v>
                </c:pt>
                <c:pt idx="2">
                  <c:v>28.284271247461902</c:v>
                </c:pt>
                <c:pt idx="3">
                  <c:v>34.641016151377542</c:v>
                </c:pt>
                <c:pt idx="4">
                  <c:v>40</c:v>
                </c:pt>
                <c:pt idx="5">
                  <c:v>44.721359549995796</c:v>
                </c:pt>
                <c:pt idx="6">
                  <c:v>48.989794855663561</c:v>
                </c:pt>
                <c:pt idx="7">
                  <c:v>52.915026221291811</c:v>
                </c:pt>
                <c:pt idx="8">
                  <c:v>56.568542494923804</c:v>
                </c:pt>
                <c:pt idx="9">
                  <c:v>60</c:v>
                </c:pt>
                <c:pt idx="10">
                  <c:v>63.245553203367592</c:v>
                </c:pt>
                <c:pt idx="11">
                  <c:v>66.332495807107989</c:v>
                </c:pt>
                <c:pt idx="12">
                  <c:v>69.282032302755084</c:v>
                </c:pt>
                <c:pt idx="13">
                  <c:v>72.111025509279784</c:v>
                </c:pt>
                <c:pt idx="14">
                  <c:v>74.833147735478832</c:v>
                </c:pt>
                <c:pt idx="15">
                  <c:v>77.459666924148337</c:v>
                </c:pt>
                <c:pt idx="16">
                  <c:v>80</c:v>
                </c:pt>
                <c:pt idx="17">
                  <c:v>82.462112512353215</c:v>
                </c:pt>
                <c:pt idx="18">
                  <c:v>84.852813742385692</c:v>
                </c:pt>
                <c:pt idx="19">
                  <c:v>87.177978870813476</c:v>
                </c:pt>
                <c:pt idx="20">
                  <c:v>89.442719099991592</c:v>
                </c:pt>
                <c:pt idx="21">
                  <c:v>91.651513899116793</c:v>
                </c:pt>
                <c:pt idx="22">
                  <c:v>93.808315196468598</c:v>
                </c:pt>
                <c:pt idx="23">
                  <c:v>95.916630466254389</c:v>
                </c:pt>
                <c:pt idx="24">
                  <c:v>97.979589711327122</c:v>
                </c:pt>
                <c:pt idx="25">
                  <c:v>100</c:v>
                </c:pt>
                <c:pt idx="26">
                  <c:v>101.9803902718557</c:v>
                </c:pt>
                <c:pt idx="27">
                  <c:v>103.92304845413264</c:v>
                </c:pt>
                <c:pt idx="28">
                  <c:v>105.83005244258362</c:v>
                </c:pt>
                <c:pt idx="29">
                  <c:v>107.70329614269008</c:v>
                </c:pt>
                <c:pt idx="30">
                  <c:v>109.54451150103323</c:v>
                </c:pt>
                <c:pt idx="31">
                  <c:v>111.35528725660043</c:v>
                </c:pt>
                <c:pt idx="32">
                  <c:v>113.13708498984761</c:v>
                </c:pt>
                <c:pt idx="33">
                  <c:v>114.89125293076057</c:v>
                </c:pt>
                <c:pt idx="34">
                  <c:v>116.61903789690601</c:v>
                </c:pt>
                <c:pt idx="35">
                  <c:v>118.32159566199232</c:v>
                </c:pt>
                <c:pt idx="36">
                  <c:v>120</c:v>
                </c:pt>
                <c:pt idx="37">
                  <c:v>121.65525060596438</c:v>
                </c:pt>
                <c:pt idx="38">
                  <c:v>123.28828005937952</c:v>
                </c:pt>
                <c:pt idx="39">
                  <c:v>124.89995996796796</c:v>
                </c:pt>
                <c:pt idx="40">
                  <c:v>126.49110640673518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DF-45CD-AF09-73FDF9CC11CC}"/>
            </c:ext>
          </c:extLst>
        </c:ser>
        <c:ser>
          <c:idx val="1"/>
          <c:order val="1"/>
          <c:tx>
            <c:v>TM-10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Diagramme!$D$12:$D$52</c:f>
              <c:numCache>
                <c:formatCode>0.00</c:formatCode>
                <c:ptCount val="41"/>
                <c:pt idx="0">
                  <c:v>0</c:v>
                </c:pt>
                <c:pt idx="1">
                  <c:v>18</c:v>
                </c:pt>
                <c:pt idx="2">
                  <c:v>25.455844122715714</c:v>
                </c:pt>
                <c:pt idx="3">
                  <c:v>31.176914536239789</c:v>
                </c:pt>
                <c:pt idx="4">
                  <c:v>36</c:v>
                </c:pt>
                <c:pt idx="5">
                  <c:v>40.249223594996216</c:v>
                </c:pt>
                <c:pt idx="6">
                  <c:v>44.090815370097204</c:v>
                </c:pt>
                <c:pt idx="7">
                  <c:v>47.623523599162631</c:v>
                </c:pt>
                <c:pt idx="8">
                  <c:v>50.911688245431428</c:v>
                </c:pt>
                <c:pt idx="9">
                  <c:v>54</c:v>
                </c:pt>
                <c:pt idx="10">
                  <c:v>56.920997883030836</c:v>
                </c:pt>
                <c:pt idx="11">
                  <c:v>59.699246226397193</c:v>
                </c:pt>
                <c:pt idx="12">
                  <c:v>62.353829072479577</c:v>
                </c:pt>
                <c:pt idx="13">
                  <c:v>64.899922958351809</c:v>
                </c:pt>
                <c:pt idx="14">
                  <c:v>67.349832961930957</c:v>
                </c:pt>
                <c:pt idx="15">
                  <c:v>69.713700231733512</c:v>
                </c:pt>
                <c:pt idx="16">
                  <c:v>72</c:v>
                </c:pt>
                <c:pt idx="17">
                  <c:v>74.215901261117892</c:v>
                </c:pt>
                <c:pt idx="18">
                  <c:v>76.367532368147124</c:v>
                </c:pt>
                <c:pt idx="19">
                  <c:v>78.46018098373213</c:v>
                </c:pt>
                <c:pt idx="20">
                  <c:v>80.498447189992433</c:v>
                </c:pt>
                <c:pt idx="21">
                  <c:v>82.486362509205122</c:v>
                </c:pt>
                <c:pt idx="22">
                  <c:v>84.427483676821737</c:v>
                </c:pt>
                <c:pt idx="23">
                  <c:v>86.324967419628948</c:v>
                </c:pt>
                <c:pt idx="24">
                  <c:v>88.181630740194407</c:v>
                </c:pt>
                <c:pt idx="25">
                  <c:v>90</c:v>
                </c:pt>
                <c:pt idx="26">
                  <c:v>91.782351244670124</c:v>
                </c:pt>
                <c:pt idx="27">
                  <c:v>93.530743608719376</c:v>
                </c:pt>
                <c:pt idx="28">
                  <c:v>95.247047198325262</c:v>
                </c:pt>
                <c:pt idx="29">
                  <c:v>96.932966528421076</c:v>
                </c:pt>
                <c:pt idx="30">
                  <c:v>98.590060350929903</c:v>
                </c:pt>
                <c:pt idx="31">
                  <c:v>100.2197585309404</c:v>
                </c:pt>
                <c:pt idx="32">
                  <c:v>101.82337649086286</c:v>
                </c:pt>
                <c:pt idx="33">
                  <c:v>103.40212763768452</c:v>
                </c:pt>
                <c:pt idx="34">
                  <c:v>104.95713410721541</c:v>
                </c:pt>
                <c:pt idx="35">
                  <c:v>106.4894360957931</c:v>
                </c:pt>
                <c:pt idx="36">
                  <c:v>108</c:v>
                </c:pt>
                <c:pt idx="37">
                  <c:v>109.48972554536795</c:v>
                </c:pt>
                <c:pt idx="38">
                  <c:v>110.95945205344157</c:v>
                </c:pt>
                <c:pt idx="39">
                  <c:v>112.40996397117117</c:v>
                </c:pt>
                <c:pt idx="40">
                  <c:v>113.84199576606167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1DF-45CD-AF09-73FDF9CC11CC}"/>
            </c:ext>
          </c:extLst>
        </c:ser>
        <c:ser>
          <c:idx val="2"/>
          <c:order val="2"/>
          <c:tx>
            <c:v>TM-20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Diagramme!$E$12:$E$52</c:f>
              <c:numCache>
                <c:formatCode>0.00</c:formatCode>
                <c:ptCount val="41"/>
                <c:pt idx="0">
                  <c:v>0</c:v>
                </c:pt>
                <c:pt idx="1">
                  <c:v>16</c:v>
                </c:pt>
                <c:pt idx="2">
                  <c:v>22.627416997969522</c:v>
                </c:pt>
                <c:pt idx="3">
                  <c:v>27.712812921102035</c:v>
                </c:pt>
                <c:pt idx="4">
                  <c:v>32</c:v>
                </c:pt>
                <c:pt idx="5">
                  <c:v>35.777087639996637</c:v>
                </c:pt>
                <c:pt idx="6">
                  <c:v>39.191835884530853</c:v>
                </c:pt>
                <c:pt idx="7">
                  <c:v>42.332020977033451</c:v>
                </c:pt>
                <c:pt idx="8">
                  <c:v>45.254833995939045</c:v>
                </c:pt>
                <c:pt idx="9">
                  <c:v>48</c:v>
                </c:pt>
                <c:pt idx="10">
                  <c:v>50.596442562694079</c:v>
                </c:pt>
                <c:pt idx="11">
                  <c:v>53.065996645686397</c:v>
                </c:pt>
                <c:pt idx="12">
                  <c:v>55.42562584220407</c:v>
                </c:pt>
                <c:pt idx="13">
                  <c:v>57.688820407423833</c:v>
                </c:pt>
                <c:pt idx="14">
                  <c:v>59.866518188383068</c:v>
                </c:pt>
                <c:pt idx="15">
                  <c:v>61.967733539318672</c:v>
                </c:pt>
                <c:pt idx="16">
                  <c:v>64</c:v>
                </c:pt>
                <c:pt idx="17">
                  <c:v>65.969690009882569</c:v>
                </c:pt>
                <c:pt idx="18">
                  <c:v>67.882250993908556</c:v>
                </c:pt>
                <c:pt idx="19">
                  <c:v>69.742383096650784</c:v>
                </c:pt>
                <c:pt idx="20">
                  <c:v>71.554175279993274</c:v>
                </c:pt>
                <c:pt idx="21">
                  <c:v>73.321211119293437</c:v>
                </c:pt>
                <c:pt idx="22">
                  <c:v>75.046652157174876</c:v>
                </c:pt>
                <c:pt idx="23">
                  <c:v>76.73330437300352</c:v>
                </c:pt>
                <c:pt idx="24">
                  <c:v>78.383671769061706</c:v>
                </c:pt>
                <c:pt idx="25">
                  <c:v>80</c:v>
                </c:pt>
                <c:pt idx="26">
                  <c:v>81.584312217484566</c:v>
                </c:pt>
                <c:pt idx="27">
                  <c:v>83.138438763306112</c:v>
                </c:pt>
                <c:pt idx="28">
                  <c:v>84.664041954066903</c:v>
                </c:pt>
                <c:pt idx="29">
                  <c:v>86.162636914152074</c:v>
                </c:pt>
                <c:pt idx="30">
                  <c:v>87.635609200826593</c:v>
                </c:pt>
                <c:pt idx="31">
                  <c:v>89.084229805280359</c:v>
                </c:pt>
                <c:pt idx="32">
                  <c:v>90.509667991878089</c:v>
                </c:pt>
                <c:pt idx="33">
                  <c:v>91.913002344608458</c:v>
                </c:pt>
                <c:pt idx="34">
                  <c:v>93.295230317524812</c:v>
                </c:pt>
                <c:pt idx="35">
                  <c:v>94.657276529593858</c:v>
                </c:pt>
                <c:pt idx="36">
                  <c:v>96</c:v>
                </c:pt>
                <c:pt idx="37">
                  <c:v>97.324200484771509</c:v>
                </c:pt>
                <c:pt idx="38">
                  <c:v>98.630624047503616</c:v>
                </c:pt>
                <c:pt idx="39">
                  <c:v>99.919967974374373</c:v>
                </c:pt>
                <c:pt idx="40">
                  <c:v>101.19288512538816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1DF-45CD-AF09-73FDF9CC11CC}"/>
            </c:ext>
          </c:extLst>
        </c:ser>
        <c:ser>
          <c:idx val="3"/>
          <c:order val="3"/>
          <c:tx>
            <c:v>TM-30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Diagramme!$F$12:$F$52</c:f>
              <c:numCache>
                <c:formatCode>0.00</c:formatCode>
                <c:ptCount val="41"/>
                <c:pt idx="0">
                  <c:v>0</c:v>
                </c:pt>
                <c:pt idx="1">
                  <c:v>14</c:v>
                </c:pt>
                <c:pt idx="2">
                  <c:v>19.798989873223331</c:v>
                </c:pt>
                <c:pt idx="3">
                  <c:v>24.248711305964278</c:v>
                </c:pt>
                <c:pt idx="4">
                  <c:v>28</c:v>
                </c:pt>
                <c:pt idx="5">
                  <c:v>31.304951684997054</c:v>
                </c:pt>
                <c:pt idx="6">
                  <c:v>34.292856398964489</c:v>
                </c:pt>
                <c:pt idx="7">
                  <c:v>37.040518354904265</c:v>
                </c:pt>
                <c:pt idx="8">
                  <c:v>39.597979746446661</c:v>
                </c:pt>
                <c:pt idx="9">
                  <c:v>42</c:v>
                </c:pt>
                <c:pt idx="10">
                  <c:v>44.271887242357309</c:v>
                </c:pt>
                <c:pt idx="11">
                  <c:v>46.432747064975587</c:v>
                </c:pt>
                <c:pt idx="12">
                  <c:v>48.497422611928556</c:v>
                </c:pt>
                <c:pt idx="13">
                  <c:v>50.477717856495843</c:v>
                </c:pt>
                <c:pt idx="14">
                  <c:v>52.38320341483518</c:v>
                </c:pt>
                <c:pt idx="15">
                  <c:v>54.221766846903833</c:v>
                </c:pt>
                <c:pt idx="16">
                  <c:v>56</c:v>
                </c:pt>
                <c:pt idx="17">
                  <c:v>57.723478758647246</c:v>
                </c:pt>
                <c:pt idx="18">
                  <c:v>59.396969619669981</c:v>
                </c:pt>
                <c:pt idx="19">
                  <c:v>61.02458520956943</c:v>
                </c:pt>
                <c:pt idx="20">
                  <c:v>62.609903369994107</c:v>
                </c:pt>
                <c:pt idx="21">
                  <c:v>64.156059729381752</c:v>
                </c:pt>
                <c:pt idx="22">
                  <c:v>65.665820637528014</c:v>
                </c:pt>
                <c:pt idx="23">
                  <c:v>67.141641326378064</c:v>
                </c:pt>
                <c:pt idx="24">
                  <c:v>68.585712797928977</c:v>
                </c:pt>
                <c:pt idx="25">
                  <c:v>70</c:v>
                </c:pt>
                <c:pt idx="26">
                  <c:v>71.386273190298979</c:v>
                </c:pt>
                <c:pt idx="27">
                  <c:v>72.746133917892848</c:v>
                </c:pt>
                <c:pt idx="28">
                  <c:v>74.081036709808529</c:v>
                </c:pt>
                <c:pt idx="29">
                  <c:v>75.392307299883043</c:v>
                </c:pt>
                <c:pt idx="30">
                  <c:v>76.681158050723255</c:v>
                </c:pt>
                <c:pt idx="31">
                  <c:v>77.948701079620292</c:v>
                </c:pt>
                <c:pt idx="32">
                  <c:v>79.195959492893323</c:v>
                </c:pt>
                <c:pt idx="33">
                  <c:v>80.423877051532401</c:v>
                </c:pt>
                <c:pt idx="34">
                  <c:v>81.6333265278342</c:v>
                </c:pt>
                <c:pt idx="35">
                  <c:v>82.82511696339462</c:v>
                </c:pt>
                <c:pt idx="36">
                  <c:v>84</c:v>
                </c:pt>
                <c:pt idx="37">
                  <c:v>85.158675424175058</c:v>
                </c:pt>
                <c:pt idx="38">
                  <c:v>86.301796041565652</c:v>
                </c:pt>
                <c:pt idx="39">
                  <c:v>87.429971977577566</c:v>
                </c:pt>
                <c:pt idx="40">
                  <c:v>88.543774484714618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1DF-45CD-AF09-73FDF9CC11CC}"/>
            </c:ext>
          </c:extLst>
        </c:ser>
        <c:ser>
          <c:idx val="4"/>
          <c:order val="4"/>
          <c:tx>
            <c:v>TM-40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Diagramme!$G$12:$G$52</c:f>
              <c:numCache>
                <c:formatCode>0.00</c:formatCode>
                <c:ptCount val="41"/>
                <c:pt idx="0">
                  <c:v>0</c:v>
                </c:pt>
                <c:pt idx="1">
                  <c:v>12</c:v>
                </c:pt>
                <c:pt idx="2">
                  <c:v>16.970562748477139</c:v>
                </c:pt>
                <c:pt idx="3">
                  <c:v>20.784609690826525</c:v>
                </c:pt>
                <c:pt idx="4">
                  <c:v>24</c:v>
                </c:pt>
                <c:pt idx="5">
                  <c:v>26.832815729997478</c:v>
                </c:pt>
                <c:pt idx="6">
                  <c:v>29.393876913398135</c:v>
                </c:pt>
                <c:pt idx="7">
                  <c:v>31.749015732775085</c:v>
                </c:pt>
                <c:pt idx="8">
                  <c:v>33.941125496954278</c:v>
                </c:pt>
                <c:pt idx="9">
                  <c:v>36</c:v>
                </c:pt>
                <c:pt idx="10">
                  <c:v>37.947331922020552</c:v>
                </c:pt>
                <c:pt idx="11">
                  <c:v>39.799497484264791</c:v>
                </c:pt>
                <c:pt idx="12">
                  <c:v>41.569219381653049</c:v>
                </c:pt>
                <c:pt idx="13">
                  <c:v>43.266615305567868</c:v>
                </c:pt>
                <c:pt idx="14">
                  <c:v>44.899888641287298</c:v>
                </c:pt>
                <c:pt idx="15">
                  <c:v>46.475800154489001</c:v>
                </c:pt>
                <c:pt idx="16">
                  <c:v>48</c:v>
                </c:pt>
                <c:pt idx="17">
                  <c:v>49.477267507411931</c:v>
                </c:pt>
                <c:pt idx="18">
                  <c:v>50.911688245431414</c:v>
                </c:pt>
                <c:pt idx="19">
                  <c:v>52.306787322488084</c:v>
                </c:pt>
                <c:pt idx="20">
                  <c:v>53.665631459994955</c:v>
                </c:pt>
                <c:pt idx="21">
                  <c:v>54.990908339470074</c:v>
                </c:pt>
                <c:pt idx="22">
                  <c:v>56.28498911788116</c:v>
                </c:pt>
                <c:pt idx="23">
                  <c:v>57.549978279752629</c:v>
                </c:pt>
                <c:pt idx="24">
                  <c:v>58.787753826796269</c:v>
                </c:pt>
                <c:pt idx="25">
                  <c:v>60</c:v>
                </c:pt>
                <c:pt idx="26">
                  <c:v>61.188234163113414</c:v>
                </c:pt>
                <c:pt idx="27">
                  <c:v>62.353829072479584</c:v>
                </c:pt>
                <c:pt idx="28">
                  <c:v>63.49803146555017</c:v>
                </c:pt>
                <c:pt idx="29">
                  <c:v>64.621977685614041</c:v>
                </c:pt>
                <c:pt idx="30">
                  <c:v>65.726706900619931</c:v>
                </c:pt>
                <c:pt idx="31">
                  <c:v>66.813172353960255</c:v>
                </c:pt>
                <c:pt idx="32">
                  <c:v>67.882250993908556</c:v>
                </c:pt>
                <c:pt idx="33">
                  <c:v>68.934751758456343</c:v>
                </c:pt>
                <c:pt idx="34">
                  <c:v>69.971422738143602</c:v>
                </c:pt>
                <c:pt idx="35">
                  <c:v>70.992957397195383</c:v>
                </c:pt>
                <c:pt idx="36">
                  <c:v>72</c:v>
                </c:pt>
                <c:pt idx="37">
                  <c:v>72.993150363578621</c:v>
                </c:pt>
                <c:pt idx="38">
                  <c:v>73.972968035627702</c:v>
                </c:pt>
                <c:pt idx="39">
                  <c:v>74.939975980780773</c:v>
                </c:pt>
                <c:pt idx="40">
                  <c:v>75.894663844041105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1DF-45CD-AF09-73FDF9CC11CC}"/>
            </c:ext>
          </c:extLst>
        </c:ser>
        <c:ser>
          <c:idx val="5"/>
          <c:order val="5"/>
          <c:tx>
            <c:v>TM-50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Diagramme!$H$12:$H$52</c:f>
              <c:numCache>
                <c:formatCode>0.00</c:formatCode>
                <c:ptCount val="41"/>
                <c:pt idx="0">
                  <c:v>0</c:v>
                </c:pt>
                <c:pt idx="1">
                  <c:v>10</c:v>
                </c:pt>
                <c:pt idx="2">
                  <c:v>14.142135623730951</c:v>
                </c:pt>
                <c:pt idx="3">
                  <c:v>17.320508075688771</c:v>
                </c:pt>
                <c:pt idx="4">
                  <c:v>20</c:v>
                </c:pt>
                <c:pt idx="5">
                  <c:v>22.360679774997898</c:v>
                </c:pt>
                <c:pt idx="6">
                  <c:v>24.494897427831781</c:v>
                </c:pt>
                <c:pt idx="7">
                  <c:v>26.457513110645905</c:v>
                </c:pt>
                <c:pt idx="8">
                  <c:v>28.284271247461902</c:v>
                </c:pt>
                <c:pt idx="9">
                  <c:v>30</c:v>
                </c:pt>
                <c:pt idx="10">
                  <c:v>31.622776601683796</c:v>
                </c:pt>
                <c:pt idx="11">
                  <c:v>33.166247903553995</c:v>
                </c:pt>
                <c:pt idx="12">
                  <c:v>34.641016151377542</c:v>
                </c:pt>
                <c:pt idx="13">
                  <c:v>36.055512754639892</c:v>
                </c:pt>
                <c:pt idx="14">
                  <c:v>37.416573867739416</c:v>
                </c:pt>
                <c:pt idx="15">
                  <c:v>38.729833462074168</c:v>
                </c:pt>
                <c:pt idx="16">
                  <c:v>40</c:v>
                </c:pt>
                <c:pt idx="17">
                  <c:v>41.231056256176608</c:v>
                </c:pt>
                <c:pt idx="18">
                  <c:v>42.426406871192846</c:v>
                </c:pt>
                <c:pt idx="19">
                  <c:v>43.588989435406738</c:v>
                </c:pt>
                <c:pt idx="20">
                  <c:v>44.721359549995796</c:v>
                </c:pt>
                <c:pt idx="21">
                  <c:v>45.825756949558397</c:v>
                </c:pt>
                <c:pt idx="22">
                  <c:v>46.904157598234299</c:v>
                </c:pt>
                <c:pt idx="23">
                  <c:v>47.958315233127195</c:v>
                </c:pt>
                <c:pt idx="24">
                  <c:v>48.989794855663561</c:v>
                </c:pt>
                <c:pt idx="25">
                  <c:v>50</c:v>
                </c:pt>
                <c:pt idx="26">
                  <c:v>50.990195135927848</c:v>
                </c:pt>
                <c:pt idx="27">
                  <c:v>51.96152422706632</c:v>
                </c:pt>
                <c:pt idx="28">
                  <c:v>52.915026221291811</c:v>
                </c:pt>
                <c:pt idx="29">
                  <c:v>53.851648071345039</c:v>
                </c:pt>
                <c:pt idx="30">
                  <c:v>54.772255750516614</c:v>
                </c:pt>
                <c:pt idx="31">
                  <c:v>55.677643628300217</c:v>
                </c:pt>
                <c:pt idx="32">
                  <c:v>56.568542494923804</c:v>
                </c:pt>
                <c:pt idx="33">
                  <c:v>57.445626465380286</c:v>
                </c:pt>
                <c:pt idx="34">
                  <c:v>58.309518948453004</c:v>
                </c:pt>
                <c:pt idx="35">
                  <c:v>59.16079783099616</c:v>
                </c:pt>
                <c:pt idx="36">
                  <c:v>60</c:v>
                </c:pt>
                <c:pt idx="37">
                  <c:v>60.827625302982192</c:v>
                </c:pt>
                <c:pt idx="38">
                  <c:v>61.644140029689758</c:v>
                </c:pt>
                <c:pt idx="39">
                  <c:v>62.44997998398398</c:v>
                </c:pt>
                <c:pt idx="40">
                  <c:v>63.245553203367592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1DF-45CD-AF09-73FDF9CC11CC}"/>
            </c:ext>
          </c:extLst>
        </c:ser>
        <c:ser>
          <c:idx val="6"/>
          <c:order val="6"/>
          <c:tx>
            <c:v>TM-60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Diagramme!$I$12:$I$52</c:f>
              <c:numCache>
                <c:formatCode>0.00</c:formatCode>
                <c:ptCount val="41"/>
                <c:pt idx="0">
                  <c:v>0</c:v>
                </c:pt>
                <c:pt idx="1">
                  <c:v>8</c:v>
                </c:pt>
                <c:pt idx="2">
                  <c:v>11.313708498984761</c:v>
                </c:pt>
                <c:pt idx="3">
                  <c:v>13.856406460551018</c:v>
                </c:pt>
                <c:pt idx="4">
                  <c:v>16</c:v>
                </c:pt>
                <c:pt idx="5">
                  <c:v>17.888543819998318</c:v>
                </c:pt>
                <c:pt idx="6">
                  <c:v>19.595917942265427</c:v>
                </c:pt>
                <c:pt idx="7">
                  <c:v>21.166010488516726</c:v>
                </c:pt>
                <c:pt idx="8">
                  <c:v>22.627416997969522</c:v>
                </c:pt>
                <c:pt idx="9">
                  <c:v>24</c:v>
                </c:pt>
                <c:pt idx="10">
                  <c:v>25.29822128134704</c:v>
                </c:pt>
                <c:pt idx="11">
                  <c:v>26.532998322843198</c:v>
                </c:pt>
                <c:pt idx="12">
                  <c:v>27.712812921102035</c:v>
                </c:pt>
                <c:pt idx="13">
                  <c:v>28.844410203711917</c:v>
                </c:pt>
                <c:pt idx="14">
                  <c:v>29.933259094191534</c:v>
                </c:pt>
                <c:pt idx="15">
                  <c:v>30.983866769659336</c:v>
                </c:pt>
                <c:pt idx="16">
                  <c:v>32</c:v>
                </c:pt>
                <c:pt idx="17">
                  <c:v>32.984845004941285</c:v>
                </c:pt>
                <c:pt idx="18">
                  <c:v>33.941125496954278</c:v>
                </c:pt>
                <c:pt idx="19">
                  <c:v>34.871191548325392</c:v>
                </c:pt>
                <c:pt idx="20">
                  <c:v>35.777087639996637</c:v>
                </c:pt>
                <c:pt idx="21">
                  <c:v>36.660605559646719</c:v>
                </c:pt>
                <c:pt idx="22">
                  <c:v>37.523326078587438</c:v>
                </c:pt>
                <c:pt idx="23">
                  <c:v>38.36665218650176</c:v>
                </c:pt>
                <c:pt idx="24">
                  <c:v>39.191835884530853</c:v>
                </c:pt>
                <c:pt idx="25">
                  <c:v>40</c:v>
                </c:pt>
                <c:pt idx="26">
                  <c:v>40.792156108742283</c:v>
                </c:pt>
                <c:pt idx="27">
                  <c:v>41.569219381653056</c:v>
                </c:pt>
                <c:pt idx="28">
                  <c:v>42.332020977033451</c:v>
                </c:pt>
                <c:pt idx="29">
                  <c:v>43.081318457076037</c:v>
                </c:pt>
                <c:pt idx="30">
                  <c:v>43.817804600413297</c:v>
                </c:pt>
                <c:pt idx="31">
                  <c:v>44.542114902640179</c:v>
                </c:pt>
                <c:pt idx="32">
                  <c:v>45.254833995939045</c:v>
                </c:pt>
                <c:pt idx="33">
                  <c:v>45.956501172304229</c:v>
                </c:pt>
                <c:pt idx="34">
                  <c:v>46.647615158762406</c:v>
                </c:pt>
                <c:pt idx="35">
                  <c:v>47.328638264796929</c:v>
                </c:pt>
                <c:pt idx="36">
                  <c:v>48</c:v>
                </c:pt>
                <c:pt idx="37">
                  <c:v>48.662100242385755</c:v>
                </c:pt>
                <c:pt idx="38">
                  <c:v>49.315312023751808</c:v>
                </c:pt>
                <c:pt idx="39">
                  <c:v>49.959983987187186</c:v>
                </c:pt>
                <c:pt idx="40">
                  <c:v>50.596442562694079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1DF-45CD-AF09-73FDF9CC11CC}"/>
            </c:ext>
          </c:extLst>
        </c:ser>
        <c:ser>
          <c:idx val="7"/>
          <c:order val="7"/>
          <c:tx>
            <c:v>TM-70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Diagramme!$J$12:$J$52</c:f>
              <c:numCache>
                <c:formatCode>0.00</c:formatCode>
                <c:ptCount val="41"/>
                <c:pt idx="0">
                  <c:v>0</c:v>
                </c:pt>
                <c:pt idx="1">
                  <c:v>6</c:v>
                </c:pt>
                <c:pt idx="2">
                  <c:v>8.4852813742385695</c:v>
                </c:pt>
                <c:pt idx="3">
                  <c:v>10.392304845413262</c:v>
                </c:pt>
                <c:pt idx="4">
                  <c:v>12</c:v>
                </c:pt>
                <c:pt idx="5">
                  <c:v>13.416407864998739</c:v>
                </c:pt>
                <c:pt idx="6">
                  <c:v>14.696938456699067</c:v>
                </c:pt>
                <c:pt idx="7">
                  <c:v>15.874507866387543</c:v>
                </c:pt>
                <c:pt idx="8">
                  <c:v>16.970562748477139</c:v>
                </c:pt>
                <c:pt idx="9">
                  <c:v>18</c:v>
                </c:pt>
                <c:pt idx="10">
                  <c:v>18.973665961010276</c:v>
                </c:pt>
                <c:pt idx="11">
                  <c:v>19.899748742132395</c:v>
                </c:pt>
                <c:pt idx="12">
                  <c:v>20.784609690826525</c:v>
                </c:pt>
                <c:pt idx="13">
                  <c:v>21.633307652783934</c:v>
                </c:pt>
                <c:pt idx="14">
                  <c:v>22.449944320643649</c:v>
                </c:pt>
                <c:pt idx="15">
                  <c:v>23.2379000772445</c:v>
                </c:pt>
                <c:pt idx="16">
                  <c:v>24</c:v>
                </c:pt>
                <c:pt idx="17">
                  <c:v>24.738633753705965</c:v>
                </c:pt>
                <c:pt idx="18">
                  <c:v>25.455844122715707</c:v>
                </c:pt>
                <c:pt idx="19">
                  <c:v>26.153393661244042</c:v>
                </c:pt>
                <c:pt idx="20">
                  <c:v>26.832815729997478</c:v>
                </c:pt>
                <c:pt idx="21">
                  <c:v>27.495454169735037</c:v>
                </c:pt>
                <c:pt idx="22">
                  <c:v>28.14249455894058</c:v>
                </c:pt>
                <c:pt idx="23">
                  <c:v>28.774989139876315</c:v>
                </c:pt>
                <c:pt idx="24">
                  <c:v>29.393876913398135</c:v>
                </c:pt>
                <c:pt idx="25">
                  <c:v>30</c:v>
                </c:pt>
                <c:pt idx="26">
                  <c:v>30.594117081556707</c:v>
                </c:pt>
                <c:pt idx="27">
                  <c:v>31.176914536239792</c:v>
                </c:pt>
                <c:pt idx="28">
                  <c:v>31.749015732775085</c:v>
                </c:pt>
                <c:pt idx="29">
                  <c:v>32.310988842807021</c:v>
                </c:pt>
                <c:pt idx="30">
                  <c:v>32.863353450309965</c:v>
                </c:pt>
                <c:pt idx="31">
                  <c:v>33.406586176980127</c:v>
                </c:pt>
                <c:pt idx="32">
                  <c:v>33.941125496954278</c:v>
                </c:pt>
                <c:pt idx="33">
                  <c:v>34.467375879228172</c:v>
                </c:pt>
                <c:pt idx="34">
                  <c:v>34.985711369071801</c:v>
                </c:pt>
                <c:pt idx="35">
                  <c:v>35.496478698597691</c:v>
                </c:pt>
                <c:pt idx="36">
                  <c:v>36</c:v>
                </c:pt>
                <c:pt idx="37">
                  <c:v>36.496575181789311</c:v>
                </c:pt>
                <c:pt idx="38">
                  <c:v>36.986484017813851</c:v>
                </c:pt>
                <c:pt idx="39">
                  <c:v>37.469987990390386</c:v>
                </c:pt>
                <c:pt idx="40">
                  <c:v>37.947331922020552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1DF-45CD-AF09-73FDF9CC11CC}"/>
            </c:ext>
          </c:extLst>
        </c:ser>
        <c:ser>
          <c:idx val="8"/>
          <c:order val="8"/>
          <c:tx>
            <c:v>TMRef ab 10 m</c:v>
          </c:tx>
          <c:spPr>
            <a:ln w="1905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Diagramme!$C$52:$C$72</c:f>
              <c:numCache>
                <c:formatCode>0.00</c:formatCode>
                <c:ptCount val="21"/>
                <c:pt idx="0">
                  <c:v>126.49110640673518</c:v>
                </c:pt>
                <c:pt idx="1">
                  <c:v>126.5</c:v>
                </c:pt>
                <c:pt idx="2">
                  <c:v>126.5</c:v>
                </c:pt>
                <c:pt idx="3">
                  <c:v>126.5</c:v>
                </c:pt>
                <c:pt idx="4">
                  <c:v>126.5</c:v>
                </c:pt>
                <c:pt idx="5">
                  <c:v>126.5</c:v>
                </c:pt>
                <c:pt idx="6">
                  <c:v>126.5</c:v>
                </c:pt>
                <c:pt idx="7">
                  <c:v>126.5</c:v>
                </c:pt>
                <c:pt idx="8">
                  <c:v>126.5</c:v>
                </c:pt>
                <c:pt idx="9">
                  <c:v>126.5</c:v>
                </c:pt>
                <c:pt idx="10">
                  <c:v>126.5</c:v>
                </c:pt>
                <c:pt idx="11">
                  <c:v>126.5</c:v>
                </c:pt>
                <c:pt idx="12">
                  <c:v>126.5</c:v>
                </c:pt>
                <c:pt idx="13">
                  <c:v>126.5</c:v>
                </c:pt>
                <c:pt idx="14">
                  <c:v>126.5</c:v>
                </c:pt>
                <c:pt idx="15">
                  <c:v>126.5</c:v>
                </c:pt>
                <c:pt idx="16">
                  <c:v>126.5</c:v>
                </c:pt>
                <c:pt idx="17">
                  <c:v>126.5</c:v>
                </c:pt>
                <c:pt idx="18">
                  <c:v>126.5</c:v>
                </c:pt>
                <c:pt idx="19">
                  <c:v>126.5</c:v>
                </c:pt>
                <c:pt idx="20">
                  <c:v>126.5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1DF-45CD-AF09-73FDF9CC11CC}"/>
            </c:ext>
          </c:extLst>
        </c:ser>
        <c:ser>
          <c:idx val="9"/>
          <c:order val="9"/>
          <c:tx>
            <c:v>TM-10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Diagramme!$D$52:$D$72</c:f>
              <c:numCache>
                <c:formatCode>0.00</c:formatCode>
                <c:ptCount val="21"/>
                <c:pt idx="0">
                  <c:v>113.84199576606167</c:v>
                </c:pt>
                <c:pt idx="1">
                  <c:v>113.85000000000001</c:v>
                </c:pt>
                <c:pt idx="2">
                  <c:v>113.85000000000001</c:v>
                </c:pt>
                <c:pt idx="3">
                  <c:v>113.85000000000001</c:v>
                </c:pt>
                <c:pt idx="4">
                  <c:v>113.85000000000001</c:v>
                </c:pt>
                <c:pt idx="5">
                  <c:v>113.85000000000001</c:v>
                </c:pt>
                <c:pt idx="6">
                  <c:v>113.85000000000001</c:v>
                </c:pt>
                <c:pt idx="7">
                  <c:v>113.85000000000001</c:v>
                </c:pt>
                <c:pt idx="8">
                  <c:v>113.85000000000001</c:v>
                </c:pt>
                <c:pt idx="9">
                  <c:v>113.85000000000001</c:v>
                </c:pt>
                <c:pt idx="10">
                  <c:v>113.85000000000001</c:v>
                </c:pt>
                <c:pt idx="11">
                  <c:v>113.85000000000001</c:v>
                </c:pt>
                <c:pt idx="12">
                  <c:v>113.85000000000001</c:v>
                </c:pt>
                <c:pt idx="13">
                  <c:v>113.85000000000001</c:v>
                </c:pt>
                <c:pt idx="14">
                  <c:v>113.85000000000001</c:v>
                </c:pt>
                <c:pt idx="15">
                  <c:v>113.85000000000001</c:v>
                </c:pt>
                <c:pt idx="16">
                  <c:v>113.85000000000001</c:v>
                </c:pt>
                <c:pt idx="17">
                  <c:v>113.85000000000001</c:v>
                </c:pt>
                <c:pt idx="18">
                  <c:v>113.85000000000001</c:v>
                </c:pt>
                <c:pt idx="19">
                  <c:v>113.85000000000001</c:v>
                </c:pt>
                <c:pt idx="20">
                  <c:v>113.85000000000001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1DF-45CD-AF09-73FDF9CC11CC}"/>
            </c:ext>
          </c:extLst>
        </c:ser>
        <c:ser>
          <c:idx val="10"/>
          <c:order val="10"/>
          <c:tx>
            <c:v>TM-20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Diagramme!$E$52:$E$72</c:f>
              <c:numCache>
                <c:formatCode>0.00</c:formatCode>
                <c:ptCount val="21"/>
                <c:pt idx="0">
                  <c:v>101.19288512538816</c:v>
                </c:pt>
                <c:pt idx="1">
                  <c:v>101.2</c:v>
                </c:pt>
                <c:pt idx="2">
                  <c:v>101.2</c:v>
                </c:pt>
                <c:pt idx="3">
                  <c:v>101.2</c:v>
                </c:pt>
                <c:pt idx="4">
                  <c:v>101.2</c:v>
                </c:pt>
                <c:pt idx="5">
                  <c:v>101.2</c:v>
                </c:pt>
                <c:pt idx="6">
                  <c:v>101.2</c:v>
                </c:pt>
                <c:pt idx="7">
                  <c:v>101.2</c:v>
                </c:pt>
                <c:pt idx="8">
                  <c:v>101.2</c:v>
                </c:pt>
                <c:pt idx="9">
                  <c:v>101.2</c:v>
                </c:pt>
                <c:pt idx="10">
                  <c:v>101.2</c:v>
                </c:pt>
                <c:pt idx="11">
                  <c:v>101.2</c:v>
                </c:pt>
                <c:pt idx="12">
                  <c:v>101.2</c:v>
                </c:pt>
                <c:pt idx="13">
                  <c:v>101.2</c:v>
                </c:pt>
                <c:pt idx="14">
                  <c:v>101.2</c:v>
                </c:pt>
                <c:pt idx="15">
                  <c:v>101.2</c:v>
                </c:pt>
                <c:pt idx="16">
                  <c:v>101.2</c:v>
                </c:pt>
                <c:pt idx="17">
                  <c:v>101.2</c:v>
                </c:pt>
                <c:pt idx="18">
                  <c:v>101.2</c:v>
                </c:pt>
                <c:pt idx="19">
                  <c:v>101.2</c:v>
                </c:pt>
                <c:pt idx="20">
                  <c:v>101.2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1DF-45CD-AF09-73FDF9CC11CC}"/>
            </c:ext>
          </c:extLst>
        </c:ser>
        <c:ser>
          <c:idx val="11"/>
          <c:order val="11"/>
          <c:tx>
            <c:v>TM-30 ab 10m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Diagramme!$F$52:$F$72</c:f>
              <c:numCache>
                <c:formatCode>0.00</c:formatCode>
                <c:ptCount val="21"/>
                <c:pt idx="0">
                  <c:v>88.543774484714618</c:v>
                </c:pt>
                <c:pt idx="1">
                  <c:v>88.55</c:v>
                </c:pt>
                <c:pt idx="2">
                  <c:v>88.55</c:v>
                </c:pt>
                <c:pt idx="3">
                  <c:v>88.55</c:v>
                </c:pt>
                <c:pt idx="4">
                  <c:v>88.55</c:v>
                </c:pt>
                <c:pt idx="5">
                  <c:v>88.55</c:v>
                </c:pt>
                <c:pt idx="6">
                  <c:v>88.55</c:v>
                </c:pt>
                <c:pt idx="7">
                  <c:v>88.55</c:v>
                </c:pt>
                <c:pt idx="8">
                  <c:v>88.55</c:v>
                </c:pt>
                <c:pt idx="9">
                  <c:v>88.55</c:v>
                </c:pt>
                <c:pt idx="10">
                  <c:v>88.55</c:v>
                </c:pt>
                <c:pt idx="11">
                  <c:v>88.55</c:v>
                </c:pt>
                <c:pt idx="12">
                  <c:v>88.55</c:v>
                </c:pt>
                <c:pt idx="13">
                  <c:v>88.55</c:v>
                </c:pt>
                <c:pt idx="14">
                  <c:v>88.55</c:v>
                </c:pt>
                <c:pt idx="15">
                  <c:v>88.55</c:v>
                </c:pt>
                <c:pt idx="16">
                  <c:v>88.55</c:v>
                </c:pt>
                <c:pt idx="17">
                  <c:v>88.55</c:v>
                </c:pt>
                <c:pt idx="18">
                  <c:v>88.55</c:v>
                </c:pt>
                <c:pt idx="19">
                  <c:v>88.55</c:v>
                </c:pt>
                <c:pt idx="20">
                  <c:v>88.55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1DF-45CD-AF09-73FDF9CC11CC}"/>
            </c:ext>
          </c:extLst>
        </c:ser>
        <c:ser>
          <c:idx val="12"/>
          <c:order val="12"/>
          <c:tx>
            <c:v>TM-40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Diagramme!$G$52:$G$72</c:f>
              <c:numCache>
                <c:formatCode>0.00</c:formatCode>
                <c:ptCount val="21"/>
                <c:pt idx="0">
                  <c:v>75.894663844041105</c:v>
                </c:pt>
                <c:pt idx="1">
                  <c:v>75.899999999999991</c:v>
                </c:pt>
                <c:pt idx="2">
                  <c:v>75.899999999999991</c:v>
                </c:pt>
                <c:pt idx="3">
                  <c:v>75.899999999999991</c:v>
                </c:pt>
                <c:pt idx="4">
                  <c:v>75.899999999999991</c:v>
                </c:pt>
                <c:pt idx="5">
                  <c:v>75.899999999999991</c:v>
                </c:pt>
                <c:pt idx="6">
                  <c:v>75.899999999999991</c:v>
                </c:pt>
                <c:pt idx="7">
                  <c:v>75.899999999999991</c:v>
                </c:pt>
                <c:pt idx="8">
                  <c:v>75.899999999999991</c:v>
                </c:pt>
                <c:pt idx="9">
                  <c:v>75.899999999999991</c:v>
                </c:pt>
                <c:pt idx="10">
                  <c:v>75.899999999999991</c:v>
                </c:pt>
                <c:pt idx="11">
                  <c:v>75.899999999999991</c:v>
                </c:pt>
                <c:pt idx="12">
                  <c:v>75.899999999999991</c:v>
                </c:pt>
                <c:pt idx="13">
                  <c:v>75.899999999999991</c:v>
                </c:pt>
                <c:pt idx="14">
                  <c:v>75.899999999999991</c:v>
                </c:pt>
                <c:pt idx="15">
                  <c:v>75.899999999999991</c:v>
                </c:pt>
                <c:pt idx="16">
                  <c:v>75.899999999999991</c:v>
                </c:pt>
                <c:pt idx="17">
                  <c:v>75.899999999999991</c:v>
                </c:pt>
                <c:pt idx="18">
                  <c:v>75.899999999999991</c:v>
                </c:pt>
                <c:pt idx="19">
                  <c:v>75.899999999999991</c:v>
                </c:pt>
                <c:pt idx="20">
                  <c:v>75.899999999999991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1DF-45CD-AF09-73FDF9CC11CC}"/>
            </c:ext>
          </c:extLst>
        </c:ser>
        <c:ser>
          <c:idx val="13"/>
          <c:order val="13"/>
          <c:tx>
            <c:v>TM-50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Diagramme!$H$52:$H$72</c:f>
              <c:numCache>
                <c:formatCode>0.00</c:formatCode>
                <c:ptCount val="21"/>
                <c:pt idx="0">
                  <c:v>63.245553203367592</c:v>
                </c:pt>
                <c:pt idx="1">
                  <c:v>63.25</c:v>
                </c:pt>
                <c:pt idx="2">
                  <c:v>63.25</c:v>
                </c:pt>
                <c:pt idx="3">
                  <c:v>63.25</c:v>
                </c:pt>
                <c:pt idx="4">
                  <c:v>63.25</c:v>
                </c:pt>
                <c:pt idx="5">
                  <c:v>63.25</c:v>
                </c:pt>
                <c:pt idx="6">
                  <c:v>63.25</c:v>
                </c:pt>
                <c:pt idx="7">
                  <c:v>63.25</c:v>
                </c:pt>
                <c:pt idx="8">
                  <c:v>63.25</c:v>
                </c:pt>
                <c:pt idx="9">
                  <c:v>63.25</c:v>
                </c:pt>
                <c:pt idx="10">
                  <c:v>63.25</c:v>
                </c:pt>
                <c:pt idx="11">
                  <c:v>63.25</c:v>
                </c:pt>
                <c:pt idx="12">
                  <c:v>63.25</c:v>
                </c:pt>
                <c:pt idx="13">
                  <c:v>63.25</c:v>
                </c:pt>
                <c:pt idx="14">
                  <c:v>63.25</c:v>
                </c:pt>
                <c:pt idx="15">
                  <c:v>63.25</c:v>
                </c:pt>
                <c:pt idx="16">
                  <c:v>63.25</c:v>
                </c:pt>
                <c:pt idx="17">
                  <c:v>63.25</c:v>
                </c:pt>
                <c:pt idx="18">
                  <c:v>63.25</c:v>
                </c:pt>
                <c:pt idx="19">
                  <c:v>63.25</c:v>
                </c:pt>
                <c:pt idx="20">
                  <c:v>63.25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1DF-45CD-AF09-73FDF9CC11CC}"/>
            </c:ext>
          </c:extLst>
        </c:ser>
        <c:ser>
          <c:idx val="14"/>
          <c:order val="14"/>
          <c:tx>
            <c:v>TM-60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Diagramme!$I$52:$I$72</c:f>
              <c:numCache>
                <c:formatCode>0.00</c:formatCode>
                <c:ptCount val="21"/>
                <c:pt idx="0">
                  <c:v>50.596442562694079</c:v>
                </c:pt>
                <c:pt idx="1">
                  <c:v>50.6</c:v>
                </c:pt>
                <c:pt idx="2">
                  <c:v>50.6</c:v>
                </c:pt>
                <c:pt idx="3">
                  <c:v>50.6</c:v>
                </c:pt>
                <c:pt idx="4">
                  <c:v>50.6</c:v>
                </c:pt>
                <c:pt idx="5">
                  <c:v>50.6</c:v>
                </c:pt>
                <c:pt idx="6">
                  <c:v>50.6</c:v>
                </c:pt>
                <c:pt idx="7">
                  <c:v>50.6</c:v>
                </c:pt>
                <c:pt idx="8">
                  <c:v>50.6</c:v>
                </c:pt>
                <c:pt idx="9">
                  <c:v>50.6</c:v>
                </c:pt>
                <c:pt idx="10">
                  <c:v>50.6</c:v>
                </c:pt>
                <c:pt idx="11">
                  <c:v>50.6</c:v>
                </c:pt>
                <c:pt idx="12">
                  <c:v>50.6</c:v>
                </c:pt>
                <c:pt idx="13">
                  <c:v>50.6</c:v>
                </c:pt>
                <c:pt idx="14">
                  <c:v>50.6</c:v>
                </c:pt>
                <c:pt idx="15">
                  <c:v>50.6</c:v>
                </c:pt>
                <c:pt idx="16">
                  <c:v>50.6</c:v>
                </c:pt>
                <c:pt idx="17">
                  <c:v>50.6</c:v>
                </c:pt>
                <c:pt idx="18">
                  <c:v>50.6</c:v>
                </c:pt>
                <c:pt idx="19">
                  <c:v>50.6</c:v>
                </c:pt>
                <c:pt idx="20">
                  <c:v>50.6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71DF-45CD-AF09-73FDF9CC11CC}"/>
            </c:ext>
          </c:extLst>
        </c:ser>
        <c:ser>
          <c:idx val="15"/>
          <c:order val="15"/>
          <c:tx>
            <c:v>TM-70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Diagramme!$J$52:$J$72</c:f>
              <c:numCache>
                <c:formatCode>0.00</c:formatCode>
                <c:ptCount val="21"/>
                <c:pt idx="0">
                  <c:v>37.947331922020552</c:v>
                </c:pt>
                <c:pt idx="1">
                  <c:v>37.949999999999996</c:v>
                </c:pt>
                <c:pt idx="2">
                  <c:v>37.949999999999996</c:v>
                </c:pt>
                <c:pt idx="3">
                  <c:v>37.949999999999996</c:v>
                </c:pt>
                <c:pt idx="4">
                  <c:v>37.949999999999996</c:v>
                </c:pt>
                <c:pt idx="5">
                  <c:v>37.949999999999996</c:v>
                </c:pt>
                <c:pt idx="6">
                  <c:v>37.949999999999996</c:v>
                </c:pt>
                <c:pt idx="7">
                  <c:v>37.949999999999996</c:v>
                </c:pt>
                <c:pt idx="8">
                  <c:v>37.949999999999996</c:v>
                </c:pt>
                <c:pt idx="9">
                  <c:v>37.949999999999996</c:v>
                </c:pt>
                <c:pt idx="10">
                  <c:v>37.949999999999996</c:v>
                </c:pt>
                <c:pt idx="11">
                  <c:v>37.949999999999996</c:v>
                </c:pt>
                <c:pt idx="12">
                  <c:v>37.949999999999996</c:v>
                </c:pt>
                <c:pt idx="13">
                  <c:v>37.949999999999996</c:v>
                </c:pt>
                <c:pt idx="14">
                  <c:v>37.949999999999996</c:v>
                </c:pt>
                <c:pt idx="15">
                  <c:v>37.949999999999996</c:v>
                </c:pt>
                <c:pt idx="16">
                  <c:v>37.949999999999996</c:v>
                </c:pt>
                <c:pt idx="17">
                  <c:v>37.949999999999996</c:v>
                </c:pt>
                <c:pt idx="18">
                  <c:v>37.949999999999996</c:v>
                </c:pt>
                <c:pt idx="19">
                  <c:v>37.949999999999996</c:v>
                </c:pt>
                <c:pt idx="20">
                  <c:v>37.949999999999996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71DF-45CD-AF09-73FDF9CC11CC}"/>
            </c:ext>
          </c:extLst>
        </c:ser>
        <c:ser>
          <c:idx val="17"/>
          <c:order val="16"/>
          <c:tx>
            <c:v>Deckenbauteile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ysClr val="windowText" lastClr="0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9C0-4D65-94D3-6E8DFD90F997}"/>
              </c:ext>
            </c:extLst>
          </c:dPt>
          <c:xVal>
            <c:numRef>
              <c:f>'Berechnung GWPEco,i'!$M$123:$M$138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(Eingabeformular!$K$139,Eingabeformular!$K$143,Eingabeformular!$K$147,Eingabeformular!$K$151,Eingabeformular!$K$155,Eingabeformular!$K$159,Eingabeformular!$K$163,Eingabeformular!$K$167,Eingabeformular!$K$171,Eingabeformular!$K$175,Eingabeformular!$K$179,Eingabeformular!$K$183,Eingabeformular!$K$187,Eingabeformular!$K$191,Eingabeformular!$K$195,Eingabeformular!$K$199)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71DF-45CD-AF09-73FDF9CC1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887"/>
        <c:axId val="12484287"/>
        <c:extLst/>
      </c:scatterChart>
      <c:valAx>
        <c:axId val="12481887"/>
        <c:scaling>
          <c:orientation val="minMax"/>
          <c:max val="15"/>
          <c:min val="0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Spannweite L</a:t>
                </a:r>
                <a:r>
                  <a:rPr lang="en-US" baseline="-25000"/>
                  <a:t>i</a:t>
                </a:r>
                <a:r>
                  <a:rPr lang="en-US"/>
                  <a:t> [m]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4287"/>
        <c:crosses val="autoZero"/>
        <c:crossBetween val="midCat"/>
        <c:majorUnit val="5"/>
      </c:valAx>
      <c:valAx>
        <c:axId val="12484287"/>
        <c:scaling>
          <c:orientation val="minMax"/>
          <c:max val="1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GWP [kg CO</a:t>
                </a:r>
                <a:r>
                  <a:rPr lang="de-DE" baseline="-25000"/>
                  <a:t>2,e</a:t>
                </a:r>
                <a:r>
                  <a:rPr lang="de-DE"/>
                  <a:t>/m²]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1887"/>
        <c:crosses val="autoZero"/>
        <c:crossBetween val="midCat"/>
      </c:valAx>
      <c:spPr>
        <a:noFill/>
        <a:ln w="19050">
          <a:solidFill>
            <a:sysClr val="windowText" lastClr="000000">
              <a:alpha val="96000"/>
            </a:sys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455081201172387"/>
          <c:y val="3.9623281017555356E-2"/>
          <c:w val="0.59489915478462829"/>
          <c:h val="0.89356916584548407"/>
        </c:manualLayout>
      </c:layout>
      <c:scatterChart>
        <c:scatterStyle val="smoothMarker"/>
        <c:varyColors val="0"/>
        <c:ser>
          <c:idx val="8"/>
          <c:order val="0"/>
          <c:tx>
            <c:strRef>
              <c:f>Diagramme!$B$91</c:f>
              <c:strCache>
                <c:ptCount val="1"/>
                <c:pt idx="0">
                  <c:v>Wohngebäude</c:v>
                </c:pt>
              </c:strCache>
            </c:strRef>
          </c:tx>
          <c:spPr>
            <a:ln w="381000" cap="flat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xVal>
          <c:yVal>
            <c:numRef>
              <c:f>Diagramme!$C$91:$K$91</c:f>
              <c:numCache>
                <c:formatCode>0.00</c:formatCode>
                <c:ptCount val="9"/>
                <c:pt idx="0">
                  <c:v>250</c:v>
                </c:pt>
                <c:pt idx="1">
                  <c:v>225</c:v>
                </c:pt>
                <c:pt idx="2">
                  <c:v>200</c:v>
                </c:pt>
                <c:pt idx="3">
                  <c:v>175</c:v>
                </c:pt>
                <c:pt idx="4">
                  <c:v>150</c:v>
                </c:pt>
                <c:pt idx="5">
                  <c:v>125</c:v>
                </c:pt>
                <c:pt idx="6">
                  <c:v>100</c:v>
                </c:pt>
                <c:pt idx="7">
                  <c:v>75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2E-44C5-88B6-EDA0896F2903}"/>
            </c:ext>
          </c:extLst>
        </c:ser>
        <c:ser>
          <c:idx val="0"/>
          <c:order val="1"/>
          <c:tx>
            <c:strRef>
              <c:f>Diagramme!$C$88</c:f>
              <c:strCache>
                <c:ptCount val="1"/>
                <c:pt idx="0">
                  <c:v>TMRef.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(Diagramme!$C$91,Diagramme!$C$91)</c:f>
              <c:numCache>
                <c:formatCode>0.00</c:formatCode>
                <c:ptCount val="2"/>
                <c:pt idx="0">
                  <c:v>250</c:v>
                </c:pt>
                <c:pt idx="1">
                  <c:v>250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2E-44C5-88B6-EDA0896F2903}"/>
            </c:ext>
          </c:extLst>
        </c:ser>
        <c:ser>
          <c:idx val="1"/>
          <c:order val="2"/>
          <c:tx>
            <c:strRef>
              <c:f>Diagramme!$D$88</c:f>
              <c:strCache>
                <c:ptCount val="1"/>
                <c:pt idx="0">
                  <c:v>TM-10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(Diagramme!$D$91,Diagramme!$D$91)</c:f>
              <c:numCache>
                <c:formatCode>0.00</c:formatCode>
                <c:ptCount val="2"/>
                <c:pt idx="0">
                  <c:v>225</c:v>
                </c:pt>
                <c:pt idx="1">
                  <c:v>225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2E-44C5-88B6-EDA0896F2903}"/>
            </c:ext>
          </c:extLst>
        </c:ser>
        <c:ser>
          <c:idx val="2"/>
          <c:order val="3"/>
          <c:tx>
            <c:strRef>
              <c:f>Diagramme!$E$88</c:f>
              <c:strCache>
                <c:ptCount val="1"/>
                <c:pt idx="0">
                  <c:v>TM-20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(Diagramme!$E$91,Diagramme!$E$91)</c:f>
              <c:numCache>
                <c:formatCode>0.00</c:formatCode>
                <c:ptCount val="2"/>
                <c:pt idx="0">
                  <c:v>200</c:v>
                </c:pt>
                <c:pt idx="1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B2E-44C5-88B6-EDA0896F2903}"/>
            </c:ext>
          </c:extLst>
        </c:ser>
        <c:ser>
          <c:idx val="3"/>
          <c:order val="4"/>
          <c:tx>
            <c:strRef>
              <c:f>Diagramme!$F$88</c:f>
              <c:strCache>
                <c:ptCount val="1"/>
                <c:pt idx="0">
                  <c:v>TM-30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(Diagramme!$F$91,Diagramme!$F$91)</c:f>
              <c:numCache>
                <c:formatCode>0.00</c:formatCode>
                <c:ptCount val="2"/>
                <c:pt idx="0">
                  <c:v>175</c:v>
                </c:pt>
                <c:pt idx="1">
                  <c:v>175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B2E-44C5-88B6-EDA0896F2903}"/>
            </c:ext>
          </c:extLst>
        </c:ser>
        <c:ser>
          <c:idx val="4"/>
          <c:order val="5"/>
          <c:tx>
            <c:strRef>
              <c:f>Diagramme!$G$88</c:f>
              <c:strCache>
                <c:ptCount val="1"/>
                <c:pt idx="0">
                  <c:v>TM-40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(Diagramme!$G$91,Diagramme!$G$91)</c:f>
              <c:numCache>
                <c:formatCode>0.00</c:formatCode>
                <c:ptCount val="2"/>
                <c:pt idx="0">
                  <c:v>150</c:v>
                </c:pt>
                <c:pt idx="1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B2E-44C5-88B6-EDA0896F2903}"/>
            </c:ext>
          </c:extLst>
        </c:ser>
        <c:ser>
          <c:idx val="5"/>
          <c:order val="6"/>
          <c:tx>
            <c:strRef>
              <c:f>Diagramme!$H$88</c:f>
              <c:strCache>
                <c:ptCount val="1"/>
                <c:pt idx="0">
                  <c:v>TM-50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(Diagramme!$H$91,Diagramme!$H$91)</c:f>
              <c:numCache>
                <c:formatCode>0.00</c:formatCode>
                <c:ptCount val="2"/>
                <c:pt idx="0">
                  <c:v>125</c:v>
                </c:pt>
                <c:pt idx="1">
                  <c:v>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B2E-44C5-88B6-EDA0896F2903}"/>
            </c:ext>
          </c:extLst>
        </c:ser>
        <c:ser>
          <c:idx val="6"/>
          <c:order val="7"/>
          <c:tx>
            <c:strRef>
              <c:f>Diagramme!$I$88</c:f>
              <c:strCache>
                <c:ptCount val="1"/>
                <c:pt idx="0">
                  <c:v>TM-60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(Diagramme!$I$91,Diagramme!$I$91)</c:f>
              <c:numCache>
                <c:formatCode>0.00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B2E-44C5-88B6-EDA0896F2903}"/>
            </c:ext>
          </c:extLst>
        </c:ser>
        <c:ser>
          <c:idx val="7"/>
          <c:order val="8"/>
          <c:tx>
            <c:strRef>
              <c:f>Diagramme!$J$88</c:f>
              <c:strCache>
                <c:ptCount val="1"/>
                <c:pt idx="0">
                  <c:v>TM-70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(Diagramme!$J$91,Diagramme!$J$91)</c:f>
              <c:numCache>
                <c:formatCode>0.00</c:formatCode>
                <c:ptCount val="2"/>
                <c:pt idx="0">
                  <c:v>75</c:v>
                </c:pt>
                <c:pt idx="1">
                  <c:v>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B2E-44C5-88B6-EDA0896F2903}"/>
            </c:ext>
          </c:extLst>
        </c:ser>
        <c:ser>
          <c:idx val="9"/>
          <c:order val="9"/>
          <c:tx>
            <c:strRef>
              <c:f>Eingabeformular!$B$139</c:f>
              <c:strCache>
                <c:ptCount val="1"/>
                <c:pt idx="0">
                  <c:v>K.A.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Eingabeformular!$D$139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B2E-44C5-88B6-EDA0896F2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887"/>
        <c:axId val="12484287"/>
        <c:extLst/>
      </c:scatterChart>
      <c:valAx>
        <c:axId val="12481887"/>
        <c:scaling>
          <c:orientation val="minMax"/>
          <c:max val="2"/>
          <c:min val="0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Wohngebäude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crossAx val="12484287"/>
        <c:crosses val="autoZero"/>
        <c:crossBetween val="midCat"/>
        <c:majorUnit val="1"/>
      </c:valAx>
      <c:valAx>
        <c:axId val="12484287"/>
        <c:scaling>
          <c:orientation val="minMax"/>
          <c:max val="3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GWP [kg CO</a:t>
                </a:r>
                <a:r>
                  <a:rPr lang="de-DE" baseline="-25000"/>
                  <a:t>2,e</a:t>
                </a:r>
                <a:r>
                  <a:rPr lang="de-DE"/>
                  <a:t>/m²]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alpha val="96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1887"/>
        <c:crosses val="autoZero"/>
        <c:crossBetween val="midCat"/>
      </c:valAx>
      <c:spPr>
        <a:noFill/>
        <a:ln w="19050">
          <a:solidFill>
            <a:sysClr val="windowText" lastClr="000000">
              <a:alpha val="96000"/>
            </a:sys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455081201172387"/>
          <c:y val="3.9623281017555356E-2"/>
          <c:w val="0.59489915478462829"/>
          <c:h val="0.89356916584548407"/>
        </c:manualLayout>
      </c:layout>
      <c:scatterChart>
        <c:scatterStyle val="smoothMarker"/>
        <c:varyColors val="0"/>
        <c:ser>
          <c:idx val="8"/>
          <c:order val="0"/>
          <c:tx>
            <c:strRef>
              <c:f>Diagramme!$B$92</c:f>
              <c:strCache>
                <c:ptCount val="1"/>
                <c:pt idx="0">
                  <c:v>Nichtwohngebäude</c:v>
                </c:pt>
              </c:strCache>
            </c:strRef>
          </c:tx>
          <c:spPr>
            <a:ln w="381000" cap="flat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xVal>
          <c:yVal>
            <c:numRef>
              <c:f>Diagramme!$C$92:$K$92</c:f>
              <c:numCache>
                <c:formatCode>0.00</c:formatCode>
                <c:ptCount val="9"/>
                <c:pt idx="0">
                  <c:v>320</c:v>
                </c:pt>
                <c:pt idx="1">
                  <c:v>288</c:v>
                </c:pt>
                <c:pt idx="2">
                  <c:v>256</c:v>
                </c:pt>
                <c:pt idx="3">
                  <c:v>224</c:v>
                </c:pt>
                <c:pt idx="4">
                  <c:v>192</c:v>
                </c:pt>
                <c:pt idx="5">
                  <c:v>160</c:v>
                </c:pt>
                <c:pt idx="6">
                  <c:v>128</c:v>
                </c:pt>
                <c:pt idx="7">
                  <c:v>96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71-46E3-997F-3DCC4D8356EE}"/>
            </c:ext>
          </c:extLst>
        </c:ser>
        <c:ser>
          <c:idx val="0"/>
          <c:order val="1"/>
          <c:tx>
            <c:strRef>
              <c:f>Diagramme!$C$88</c:f>
              <c:strCache>
                <c:ptCount val="1"/>
                <c:pt idx="0">
                  <c:v>TMRef.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(Diagramme!$C$92,Diagramme!$C$92)</c:f>
              <c:numCache>
                <c:formatCode>0.00</c:formatCode>
                <c:ptCount val="2"/>
                <c:pt idx="0">
                  <c:v>320</c:v>
                </c:pt>
                <c:pt idx="1">
                  <c:v>320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271-46E3-997F-3DCC4D8356EE}"/>
            </c:ext>
          </c:extLst>
        </c:ser>
        <c:ser>
          <c:idx val="1"/>
          <c:order val="2"/>
          <c:tx>
            <c:strRef>
              <c:f>Diagramme!$D$88</c:f>
              <c:strCache>
                <c:ptCount val="1"/>
                <c:pt idx="0">
                  <c:v>TM-10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(Diagramme!$D$92,Diagramme!$D$92)</c:f>
              <c:numCache>
                <c:formatCode>0.00</c:formatCode>
                <c:ptCount val="2"/>
                <c:pt idx="0">
                  <c:v>288</c:v>
                </c:pt>
                <c:pt idx="1">
                  <c:v>288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271-46E3-997F-3DCC4D8356EE}"/>
            </c:ext>
          </c:extLst>
        </c:ser>
        <c:ser>
          <c:idx val="2"/>
          <c:order val="3"/>
          <c:tx>
            <c:strRef>
              <c:f>Diagramme!$E$88</c:f>
              <c:strCache>
                <c:ptCount val="1"/>
                <c:pt idx="0">
                  <c:v>TM-20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(Diagramme!$E$92,Diagramme!$E$92)</c:f>
              <c:numCache>
                <c:formatCode>0.00</c:formatCode>
                <c:ptCount val="2"/>
                <c:pt idx="0">
                  <c:v>256</c:v>
                </c:pt>
                <c:pt idx="1">
                  <c:v>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271-46E3-997F-3DCC4D8356EE}"/>
            </c:ext>
          </c:extLst>
        </c:ser>
        <c:ser>
          <c:idx val="3"/>
          <c:order val="4"/>
          <c:tx>
            <c:strRef>
              <c:f>Diagramme!$F$88</c:f>
              <c:strCache>
                <c:ptCount val="1"/>
                <c:pt idx="0">
                  <c:v>TM-30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(Diagramme!$F$92,Diagramme!$F$92)</c:f>
              <c:numCache>
                <c:formatCode>0.00</c:formatCode>
                <c:ptCount val="2"/>
                <c:pt idx="0">
                  <c:v>224</c:v>
                </c:pt>
                <c:pt idx="1">
                  <c:v>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271-46E3-997F-3DCC4D8356EE}"/>
            </c:ext>
          </c:extLst>
        </c:ser>
        <c:ser>
          <c:idx val="4"/>
          <c:order val="5"/>
          <c:tx>
            <c:strRef>
              <c:f>Diagramme!$G$88</c:f>
              <c:strCache>
                <c:ptCount val="1"/>
                <c:pt idx="0">
                  <c:v>TM-40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(Diagramme!$G$92,Diagramme!$G$92)</c:f>
              <c:numCache>
                <c:formatCode>0.00</c:formatCode>
                <c:ptCount val="2"/>
                <c:pt idx="0">
                  <c:v>192</c:v>
                </c:pt>
                <c:pt idx="1">
                  <c:v>192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271-46E3-997F-3DCC4D8356EE}"/>
            </c:ext>
          </c:extLst>
        </c:ser>
        <c:ser>
          <c:idx val="5"/>
          <c:order val="6"/>
          <c:tx>
            <c:strRef>
              <c:f>Diagramme!$H$88</c:f>
              <c:strCache>
                <c:ptCount val="1"/>
                <c:pt idx="0">
                  <c:v>TM-50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(Diagramme!$H$92,Diagramme!$H$92)</c:f>
              <c:numCache>
                <c:formatCode>0.00</c:formatCode>
                <c:ptCount val="2"/>
                <c:pt idx="0">
                  <c:v>160</c:v>
                </c:pt>
                <c:pt idx="1">
                  <c:v>160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271-46E3-997F-3DCC4D8356EE}"/>
            </c:ext>
          </c:extLst>
        </c:ser>
        <c:ser>
          <c:idx val="6"/>
          <c:order val="7"/>
          <c:tx>
            <c:strRef>
              <c:f>Diagramme!$I$88</c:f>
              <c:strCache>
                <c:ptCount val="1"/>
                <c:pt idx="0">
                  <c:v>TM-60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(Diagramme!$I$92,Diagramme!$I$92)</c:f>
              <c:numCache>
                <c:formatCode>0.00</c:formatCode>
                <c:ptCount val="2"/>
                <c:pt idx="0">
                  <c:v>128</c:v>
                </c:pt>
                <c:pt idx="1">
                  <c:v>128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271-46E3-997F-3DCC4D8356EE}"/>
            </c:ext>
          </c:extLst>
        </c:ser>
        <c:ser>
          <c:idx val="7"/>
          <c:order val="8"/>
          <c:tx>
            <c:strRef>
              <c:f>Diagramme!$J$88</c:f>
              <c:strCache>
                <c:ptCount val="1"/>
                <c:pt idx="0">
                  <c:v>TM-70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(Diagramme!$J$92,Diagramme!$J$92)</c:f>
              <c:numCache>
                <c:formatCode>0.00</c:formatCode>
                <c:ptCount val="2"/>
                <c:pt idx="0">
                  <c:v>96</c:v>
                </c:pt>
                <c:pt idx="1">
                  <c:v>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271-46E3-997F-3DCC4D8356EE}"/>
            </c:ext>
          </c:extLst>
        </c:ser>
        <c:ser>
          <c:idx val="9"/>
          <c:order val="9"/>
          <c:tx>
            <c:strRef>
              <c:f>Eingabeformular!$B$139</c:f>
              <c:strCache>
                <c:ptCount val="1"/>
                <c:pt idx="0">
                  <c:v>K.A.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Eingabeformular!$E$139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271-46E3-997F-3DCC4D835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887"/>
        <c:axId val="12484287"/>
        <c:extLst/>
      </c:scatterChart>
      <c:valAx>
        <c:axId val="12481887"/>
        <c:scaling>
          <c:orientation val="minMax"/>
          <c:max val="2"/>
          <c:min val="0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Nichtwohngebäude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crossAx val="12484287"/>
        <c:crosses val="autoZero"/>
        <c:crossBetween val="midCat"/>
        <c:majorUnit val="1"/>
      </c:valAx>
      <c:valAx>
        <c:axId val="12484287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GWP [kg CO</a:t>
                </a:r>
                <a:r>
                  <a:rPr lang="de-DE" baseline="-25000"/>
                  <a:t>2,e</a:t>
                </a:r>
                <a:r>
                  <a:rPr lang="de-DE"/>
                  <a:t>/m²]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alpha val="96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1887"/>
        <c:crosses val="autoZero"/>
        <c:crossBetween val="midCat"/>
      </c:valAx>
      <c:spPr>
        <a:noFill/>
        <a:ln w="19050">
          <a:solidFill>
            <a:sysClr val="windowText" lastClr="000000">
              <a:alpha val="96000"/>
            </a:sys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>
                <a:solidFill>
                  <a:schemeClr val="tx1"/>
                </a:solidFill>
              </a:rPr>
              <a:t>Anteil [%] der Bauteilgruppen am GWP</a:t>
            </a:r>
            <a:r>
              <a:rPr lang="en-US" sz="1100" baseline="-25000">
                <a:solidFill>
                  <a:schemeClr val="tx1"/>
                </a:solidFill>
              </a:rPr>
              <a:t>Eco,i</a:t>
            </a:r>
          </a:p>
        </c:rich>
      </c:tx>
      <c:layout>
        <c:manualLayout>
          <c:xMode val="edge"/>
          <c:yMode val="edge"/>
          <c:x val="2.5910259076268132E-2"/>
          <c:y val="2.52727516952145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v>Anteil [%] der Bauteile am GWPEco,i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8C-42A2-9F56-B01A59B3728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8C-42A2-9F56-B01A59B37283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8C-42A2-9F56-B01A59B37283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8C-42A2-9F56-B01A59B37283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8C-42A2-9F56-B01A59B37283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38C-42A2-9F56-B01A59B3728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8C-42A2-9F56-B01A59B3728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38C-42A2-9F56-B01A59B372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38C-42A2-9F56-B01A59B37283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38C-42A2-9F56-B01A59B37283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38C-42A2-9F56-B01A59B3728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38C-42A2-9F56-B01A59B3728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Diagramme!$B$78:$C$83</c:f>
              <c:strCache>
                <c:ptCount val="6"/>
                <c:pt idx="0">
                  <c:v>Geschossdecken</c:v>
                </c:pt>
                <c:pt idx="1">
                  <c:v>Balkenartige Bauteile</c:v>
                </c:pt>
                <c:pt idx="2">
                  <c:v>Stützen</c:v>
                </c:pt>
                <c:pt idx="3">
                  <c:v>Tragende Wände ohne Gebäudekern</c:v>
                </c:pt>
                <c:pt idx="4">
                  <c:v>Gebäudekern</c:v>
                </c:pt>
                <c:pt idx="5">
                  <c:v>Gründung</c:v>
                </c:pt>
              </c:strCache>
            </c:strRef>
          </c:cat>
          <c:val>
            <c:numRef>
              <c:f>Diagramme!$E$78:$E$83</c:f>
              <c:numCache>
                <c:formatCode>General</c:formatCode>
                <c:ptCount val="6"/>
                <c:pt idx="0">
                  <c:v>0.16666666666666666</c:v>
                </c:pt>
                <c:pt idx="1">
                  <c:v>0.16666666666666666</c:v>
                </c:pt>
                <c:pt idx="2">
                  <c:v>0.16666666666666666</c:v>
                </c:pt>
                <c:pt idx="3">
                  <c:v>0.16666666666666666</c:v>
                </c:pt>
                <c:pt idx="4">
                  <c:v>0.16666666666666666</c:v>
                </c:pt>
                <c:pt idx="5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38C-42A2-9F56-B01A59B3728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6714880982150612E-2"/>
          <c:y val="0.16228423222408506"/>
          <c:w val="0.33719859472160729"/>
          <c:h val="0.82559380187422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5537281702816"/>
          <c:y val="3.9623281017555356E-2"/>
          <c:w val="0.76710624999999999"/>
          <c:h val="0.82286388888888884"/>
        </c:manualLayout>
      </c:layout>
      <c:scatterChart>
        <c:scatterStyle val="smoothMarker"/>
        <c:varyColors val="0"/>
        <c:ser>
          <c:idx val="0"/>
          <c:order val="0"/>
          <c:tx>
            <c:v>TM Ref. bis 10 m</c:v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Diagramme!$C$12:$C$52</c:f>
              <c:numCache>
                <c:formatCode>0.00</c:formatCode>
                <c:ptCount val="41"/>
                <c:pt idx="0">
                  <c:v>0</c:v>
                </c:pt>
                <c:pt idx="1">
                  <c:v>20</c:v>
                </c:pt>
                <c:pt idx="2">
                  <c:v>28.284271247461902</c:v>
                </c:pt>
                <c:pt idx="3">
                  <c:v>34.641016151377542</c:v>
                </c:pt>
                <c:pt idx="4">
                  <c:v>40</c:v>
                </c:pt>
                <c:pt idx="5">
                  <c:v>44.721359549995796</c:v>
                </c:pt>
                <c:pt idx="6">
                  <c:v>48.989794855663561</c:v>
                </c:pt>
                <c:pt idx="7">
                  <c:v>52.915026221291811</c:v>
                </c:pt>
                <c:pt idx="8">
                  <c:v>56.568542494923804</c:v>
                </c:pt>
                <c:pt idx="9">
                  <c:v>60</c:v>
                </c:pt>
                <c:pt idx="10">
                  <c:v>63.245553203367592</c:v>
                </c:pt>
                <c:pt idx="11">
                  <c:v>66.332495807107989</c:v>
                </c:pt>
                <c:pt idx="12">
                  <c:v>69.282032302755084</c:v>
                </c:pt>
                <c:pt idx="13">
                  <c:v>72.111025509279784</c:v>
                </c:pt>
                <c:pt idx="14">
                  <c:v>74.833147735478832</c:v>
                </c:pt>
                <c:pt idx="15">
                  <c:v>77.459666924148337</c:v>
                </c:pt>
                <c:pt idx="16">
                  <c:v>80</c:v>
                </c:pt>
                <c:pt idx="17">
                  <c:v>82.462112512353215</c:v>
                </c:pt>
                <c:pt idx="18">
                  <c:v>84.852813742385692</c:v>
                </c:pt>
                <c:pt idx="19">
                  <c:v>87.177978870813476</c:v>
                </c:pt>
                <c:pt idx="20">
                  <c:v>89.442719099991592</c:v>
                </c:pt>
                <c:pt idx="21">
                  <c:v>91.651513899116793</c:v>
                </c:pt>
                <c:pt idx="22">
                  <c:v>93.808315196468598</c:v>
                </c:pt>
                <c:pt idx="23">
                  <c:v>95.916630466254389</c:v>
                </c:pt>
                <c:pt idx="24">
                  <c:v>97.979589711327122</c:v>
                </c:pt>
                <c:pt idx="25">
                  <c:v>100</c:v>
                </c:pt>
                <c:pt idx="26">
                  <c:v>101.9803902718557</c:v>
                </c:pt>
                <c:pt idx="27">
                  <c:v>103.92304845413264</c:v>
                </c:pt>
                <c:pt idx="28">
                  <c:v>105.83005244258362</c:v>
                </c:pt>
                <c:pt idx="29">
                  <c:v>107.70329614269008</c:v>
                </c:pt>
                <c:pt idx="30">
                  <c:v>109.54451150103323</c:v>
                </c:pt>
                <c:pt idx="31">
                  <c:v>111.35528725660043</c:v>
                </c:pt>
                <c:pt idx="32">
                  <c:v>113.13708498984761</c:v>
                </c:pt>
                <c:pt idx="33">
                  <c:v>114.89125293076057</c:v>
                </c:pt>
                <c:pt idx="34">
                  <c:v>116.61903789690601</c:v>
                </c:pt>
                <c:pt idx="35">
                  <c:v>118.32159566199232</c:v>
                </c:pt>
                <c:pt idx="36">
                  <c:v>120</c:v>
                </c:pt>
                <c:pt idx="37">
                  <c:v>121.65525060596438</c:v>
                </c:pt>
                <c:pt idx="38">
                  <c:v>123.28828005937952</c:v>
                </c:pt>
                <c:pt idx="39">
                  <c:v>124.89995996796796</c:v>
                </c:pt>
                <c:pt idx="40">
                  <c:v>126.49110640673518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6E-4135-864D-BD4CE997D6AB}"/>
            </c:ext>
          </c:extLst>
        </c:ser>
        <c:ser>
          <c:idx val="1"/>
          <c:order val="1"/>
          <c:tx>
            <c:v>TM-10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Diagramme!$D$12:$D$52</c:f>
              <c:numCache>
                <c:formatCode>0.00</c:formatCode>
                <c:ptCount val="41"/>
                <c:pt idx="0">
                  <c:v>0</c:v>
                </c:pt>
                <c:pt idx="1">
                  <c:v>18</c:v>
                </c:pt>
                <c:pt idx="2">
                  <c:v>25.455844122715714</c:v>
                </c:pt>
                <c:pt idx="3">
                  <c:v>31.176914536239789</c:v>
                </c:pt>
                <c:pt idx="4">
                  <c:v>36</c:v>
                </c:pt>
                <c:pt idx="5">
                  <c:v>40.249223594996216</c:v>
                </c:pt>
                <c:pt idx="6">
                  <c:v>44.090815370097204</c:v>
                </c:pt>
                <c:pt idx="7">
                  <c:v>47.623523599162631</c:v>
                </c:pt>
                <c:pt idx="8">
                  <c:v>50.911688245431428</c:v>
                </c:pt>
                <c:pt idx="9">
                  <c:v>54</c:v>
                </c:pt>
                <c:pt idx="10">
                  <c:v>56.920997883030836</c:v>
                </c:pt>
                <c:pt idx="11">
                  <c:v>59.699246226397193</c:v>
                </c:pt>
                <c:pt idx="12">
                  <c:v>62.353829072479577</c:v>
                </c:pt>
                <c:pt idx="13">
                  <c:v>64.899922958351809</c:v>
                </c:pt>
                <c:pt idx="14">
                  <c:v>67.349832961930957</c:v>
                </c:pt>
                <c:pt idx="15">
                  <c:v>69.713700231733512</c:v>
                </c:pt>
                <c:pt idx="16">
                  <c:v>72</c:v>
                </c:pt>
                <c:pt idx="17">
                  <c:v>74.215901261117892</c:v>
                </c:pt>
                <c:pt idx="18">
                  <c:v>76.367532368147124</c:v>
                </c:pt>
                <c:pt idx="19">
                  <c:v>78.46018098373213</c:v>
                </c:pt>
                <c:pt idx="20">
                  <c:v>80.498447189992433</c:v>
                </c:pt>
                <c:pt idx="21">
                  <c:v>82.486362509205122</c:v>
                </c:pt>
                <c:pt idx="22">
                  <c:v>84.427483676821737</c:v>
                </c:pt>
                <c:pt idx="23">
                  <c:v>86.324967419628948</c:v>
                </c:pt>
                <c:pt idx="24">
                  <c:v>88.181630740194407</c:v>
                </c:pt>
                <c:pt idx="25">
                  <c:v>90</c:v>
                </c:pt>
                <c:pt idx="26">
                  <c:v>91.782351244670124</c:v>
                </c:pt>
                <c:pt idx="27">
                  <c:v>93.530743608719376</c:v>
                </c:pt>
                <c:pt idx="28">
                  <c:v>95.247047198325262</c:v>
                </c:pt>
                <c:pt idx="29">
                  <c:v>96.932966528421076</c:v>
                </c:pt>
                <c:pt idx="30">
                  <c:v>98.590060350929903</c:v>
                </c:pt>
                <c:pt idx="31">
                  <c:v>100.2197585309404</c:v>
                </c:pt>
                <c:pt idx="32">
                  <c:v>101.82337649086286</c:v>
                </c:pt>
                <c:pt idx="33">
                  <c:v>103.40212763768452</c:v>
                </c:pt>
                <c:pt idx="34">
                  <c:v>104.95713410721541</c:v>
                </c:pt>
                <c:pt idx="35">
                  <c:v>106.4894360957931</c:v>
                </c:pt>
                <c:pt idx="36">
                  <c:v>108</c:v>
                </c:pt>
                <c:pt idx="37">
                  <c:v>109.48972554536795</c:v>
                </c:pt>
                <c:pt idx="38">
                  <c:v>110.95945205344157</c:v>
                </c:pt>
                <c:pt idx="39">
                  <c:v>112.40996397117117</c:v>
                </c:pt>
                <c:pt idx="40">
                  <c:v>113.84199576606167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6E-4135-864D-BD4CE997D6AB}"/>
            </c:ext>
          </c:extLst>
        </c:ser>
        <c:ser>
          <c:idx val="2"/>
          <c:order val="2"/>
          <c:tx>
            <c:v>TM-20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Diagramme!$E$12:$E$52</c:f>
              <c:numCache>
                <c:formatCode>0.00</c:formatCode>
                <c:ptCount val="41"/>
                <c:pt idx="0">
                  <c:v>0</c:v>
                </c:pt>
                <c:pt idx="1">
                  <c:v>16</c:v>
                </c:pt>
                <c:pt idx="2">
                  <c:v>22.627416997969522</c:v>
                </c:pt>
                <c:pt idx="3">
                  <c:v>27.712812921102035</c:v>
                </c:pt>
                <c:pt idx="4">
                  <c:v>32</c:v>
                </c:pt>
                <c:pt idx="5">
                  <c:v>35.777087639996637</c:v>
                </c:pt>
                <c:pt idx="6">
                  <c:v>39.191835884530853</c:v>
                </c:pt>
                <c:pt idx="7">
                  <c:v>42.332020977033451</c:v>
                </c:pt>
                <c:pt idx="8">
                  <c:v>45.254833995939045</c:v>
                </c:pt>
                <c:pt idx="9">
                  <c:v>48</c:v>
                </c:pt>
                <c:pt idx="10">
                  <c:v>50.596442562694079</c:v>
                </c:pt>
                <c:pt idx="11">
                  <c:v>53.065996645686397</c:v>
                </c:pt>
                <c:pt idx="12">
                  <c:v>55.42562584220407</c:v>
                </c:pt>
                <c:pt idx="13">
                  <c:v>57.688820407423833</c:v>
                </c:pt>
                <c:pt idx="14">
                  <c:v>59.866518188383068</c:v>
                </c:pt>
                <c:pt idx="15">
                  <c:v>61.967733539318672</c:v>
                </c:pt>
                <c:pt idx="16">
                  <c:v>64</c:v>
                </c:pt>
                <c:pt idx="17">
                  <c:v>65.969690009882569</c:v>
                </c:pt>
                <c:pt idx="18">
                  <c:v>67.882250993908556</c:v>
                </c:pt>
                <c:pt idx="19">
                  <c:v>69.742383096650784</c:v>
                </c:pt>
                <c:pt idx="20">
                  <c:v>71.554175279993274</c:v>
                </c:pt>
                <c:pt idx="21">
                  <c:v>73.321211119293437</c:v>
                </c:pt>
                <c:pt idx="22">
                  <c:v>75.046652157174876</c:v>
                </c:pt>
                <c:pt idx="23">
                  <c:v>76.73330437300352</c:v>
                </c:pt>
                <c:pt idx="24">
                  <c:v>78.383671769061706</c:v>
                </c:pt>
                <c:pt idx="25">
                  <c:v>80</c:v>
                </c:pt>
                <c:pt idx="26">
                  <c:v>81.584312217484566</c:v>
                </c:pt>
                <c:pt idx="27">
                  <c:v>83.138438763306112</c:v>
                </c:pt>
                <c:pt idx="28">
                  <c:v>84.664041954066903</c:v>
                </c:pt>
                <c:pt idx="29">
                  <c:v>86.162636914152074</c:v>
                </c:pt>
                <c:pt idx="30">
                  <c:v>87.635609200826593</c:v>
                </c:pt>
                <c:pt idx="31">
                  <c:v>89.084229805280359</c:v>
                </c:pt>
                <c:pt idx="32">
                  <c:v>90.509667991878089</c:v>
                </c:pt>
                <c:pt idx="33">
                  <c:v>91.913002344608458</c:v>
                </c:pt>
                <c:pt idx="34">
                  <c:v>93.295230317524812</c:v>
                </c:pt>
                <c:pt idx="35">
                  <c:v>94.657276529593858</c:v>
                </c:pt>
                <c:pt idx="36">
                  <c:v>96</c:v>
                </c:pt>
                <c:pt idx="37">
                  <c:v>97.324200484771509</c:v>
                </c:pt>
                <c:pt idx="38">
                  <c:v>98.630624047503616</c:v>
                </c:pt>
                <c:pt idx="39">
                  <c:v>99.919967974374373</c:v>
                </c:pt>
                <c:pt idx="40">
                  <c:v>101.19288512538816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E6E-4135-864D-BD4CE997D6AB}"/>
            </c:ext>
          </c:extLst>
        </c:ser>
        <c:ser>
          <c:idx val="3"/>
          <c:order val="3"/>
          <c:tx>
            <c:v>TM-30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Diagramme!$F$12:$F$52</c:f>
              <c:numCache>
                <c:formatCode>0.00</c:formatCode>
                <c:ptCount val="41"/>
                <c:pt idx="0">
                  <c:v>0</c:v>
                </c:pt>
                <c:pt idx="1">
                  <c:v>14</c:v>
                </c:pt>
                <c:pt idx="2">
                  <c:v>19.798989873223331</c:v>
                </c:pt>
                <c:pt idx="3">
                  <c:v>24.248711305964278</c:v>
                </c:pt>
                <c:pt idx="4">
                  <c:v>28</c:v>
                </c:pt>
                <c:pt idx="5">
                  <c:v>31.304951684997054</c:v>
                </c:pt>
                <c:pt idx="6">
                  <c:v>34.292856398964489</c:v>
                </c:pt>
                <c:pt idx="7">
                  <c:v>37.040518354904265</c:v>
                </c:pt>
                <c:pt idx="8">
                  <c:v>39.597979746446661</c:v>
                </c:pt>
                <c:pt idx="9">
                  <c:v>42</c:v>
                </c:pt>
                <c:pt idx="10">
                  <c:v>44.271887242357309</c:v>
                </c:pt>
                <c:pt idx="11">
                  <c:v>46.432747064975587</c:v>
                </c:pt>
                <c:pt idx="12">
                  <c:v>48.497422611928556</c:v>
                </c:pt>
                <c:pt idx="13">
                  <c:v>50.477717856495843</c:v>
                </c:pt>
                <c:pt idx="14">
                  <c:v>52.38320341483518</c:v>
                </c:pt>
                <c:pt idx="15">
                  <c:v>54.221766846903833</c:v>
                </c:pt>
                <c:pt idx="16">
                  <c:v>56</c:v>
                </c:pt>
                <c:pt idx="17">
                  <c:v>57.723478758647246</c:v>
                </c:pt>
                <c:pt idx="18">
                  <c:v>59.396969619669981</c:v>
                </c:pt>
                <c:pt idx="19">
                  <c:v>61.02458520956943</c:v>
                </c:pt>
                <c:pt idx="20">
                  <c:v>62.609903369994107</c:v>
                </c:pt>
                <c:pt idx="21">
                  <c:v>64.156059729381752</c:v>
                </c:pt>
                <c:pt idx="22">
                  <c:v>65.665820637528014</c:v>
                </c:pt>
                <c:pt idx="23">
                  <c:v>67.141641326378064</c:v>
                </c:pt>
                <c:pt idx="24">
                  <c:v>68.585712797928977</c:v>
                </c:pt>
                <c:pt idx="25">
                  <c:v>70</c:v>
                </c:pt>
                <c:pt idx="26">
                  <c:v>71.386273190298979</c:v>
                </c:pt>
                <c:pt idx="27">
                  <c:v>72.746133917892848</c:v>
                </c:pt>
                <c:pt idx="28">
                  <c:v>74.081036709808529</c:v>
                </c:pt>
                <c:pt idx="29">
                  <c:v>75.392307299883043</c:v>
                </c:pt>
                <c:pt idx="30">
                  <c:v>76.681158050723255</c:v>
                </c:pt>
                <c:pt idx="31">
                  <c:v>77.948701079620292</c:v>
                </c:pt>
                <c:pt idx="32">
                  <c:v>79.195959492893323</c:v>
                </c:pt>
                <c:pt idx="33">
                  <c:v>80.423877051532401</c:v>
                </c:pt>
                <c:pt idx="34">
                  <c:v>81.6333265278342</c:v>
                </c:pt>
                <c:pt idx="35">
                  <c:v>82.82511696339462</c:v>
                </c:pt>
                <c:pt idx="36">
                  <c:v>84</c:v>
                </c:pt>
                <c:pt idx="37">
                  <c:v>85.158675424175058</c:v>
                </c:pt>
                <c:pt idx="38">
                  <c:v>86.301796041565652</c:v>
                </c:pt>
                <c:pt idx="39">
                  <c:v>87.429971977577566</c:v>
                </c:pt>
                <c:pt idx="40">
                  <c:v>88.543774484714618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E6E-4135-864D-BD4CE997D6AB}"/>
            </c:ext>
          </c:extLst>
        </c:ser>
        <c:ser>
          <c:idx val="4"/>
          <c:order val="4"/>
          <c:tx>
            <c:v>TM-40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Diagramme!$G$12:$G$52</c:f>
              <c:numCache>
                <c:formatCode>0.00</c:formatCode>
                <c:ptCount val="41"/>
                <c:pt idx="0">
                  <c:v>0</c:v>
                </c:pt>
                <c:pt idx="1">
                  <c:v>12</c:v>
                </c:pt>
                <c:pt idx="2">
                  <c:v>16.970562748477139</c:v>
                </c:pt>
                <c:pt idx="3">
                  <c:v>20.784609690826525</c:v>
                </c:pt>
                <c:pt idx="4">
                  <c:v>24</c:v>
                </c:pt>
                <c:pt idx="5">
                  <c:v>26.832815729997478</c:v>
                </c:pt>
                <c:pt idx="6">
                  <c:v>29.393876913398135</c:v>
                </c:pt>
                <c:pt idx="7">
                  <c:v>31.749015732775085</c:v>
                </c:pt>
                <c:pt idx="8">
                  <c:v>33.941125496954278</c:v>
                </c:pt>
                <c:pt idx="9">
                  <c:v>36</c:v>
                </c:pt>
                <c:pt idx="10">
                  <c:v>37.947331922020552</c:v>
                </c:pt>
                <c:pt idx="11">
                  <c:v>39.799497484264791</c:v>
                </c:pt>
                <c:pt idx="12">
                  <c:v>41.569219381653049</c:v>
                </c:pt>
                <c:pt idx="13">
                  <c:v>43.266615305567868</c:v>
                </c:pt>
                <c:pt idx="14">
                  <c:v>44.899888641287298</c:v>
                </c:pt>
                <c:pt idx="15">
                  <c:v>46.475800154489001</c:v>
                </c:pt>
                <c:pt idx="16">
                  <c:v>48</c:v>
                </c:pt>
                <c:pt idx="17">
                  <c:v>49.477267507411931</c:v>
                </c:pt>
                <c:pt idx="18">
                  <c:v>50.911688245431414</c:v>
                </c:pt>
                <c:pt idx="19">
                  <c:v>52.306787322488084</c:v>
                </c:pt>
                <c:pt idx="20">
                  <c:v>53.665631459994955</c:v>
                </c:pt>
                <c:pt idx="21">
                  <c:v>54.990908339470074</c:v>
                </c:pt>
                <c:pt idx="22">
                  <c:v>56.28498911788116</c:v>
                </c:pt>
                <c:pt idx="23">
                  <c:v>57.549978279752629</c:v>
                </c:pt>
                <c:pt idx="24">
                  <c:v>58.787753826796269</c:v>
                </c:pt>
                <c:pt idx="25">
                  <c:v>60</c:v>
                </c:pt>
                <c:pt idx="26">
                  <c:v>61.188234163113414</c:v>
                </c:pt>
                <c:pt idx="27">
                  <c:v>62.353829072479584</c:v>
                </c:pt>
                <c:pt idx="28">
                  <c:v>63.49803146555017</c:v>
                </c:pt>
                <c:pt idx="29">
                  <c:v>64.621977685614041</c:v>
                </c:pt>
                <c:pt idx="30">
                  <c:v>65.726706900619931</c:v>
                </c:pt>
                <c:pt idx="31">
                  <c:v>66.813172353960255</c:v>
                </c:pt>
                <c:pt idx="32">
                  <c:v>67.882250993908556</c:v>
                </c:pt>
                <c:pt idx="33">
                  <c:v>68.934751758456343</c:v>
                </c:pt>
                <c:pt idx="34">
                  <c:v>69.971422738143602</c:v>
                </c:pt>
                <c:pt idx="35">
                  <c:v>70.992957397195383</c:v>
                </c:pt>
                <c:pt idx="36">
                  <c:v>72</c:v>
                </c:pt>
                <c:pt idx="37">
                  <c:v>72.993150363578621</c:v>
                </c:pt>
                <c:pt idx="38">
                  <c:v>73.972968035627702</c:v>
                </c:pt>
                <c:pt idx="39">
                  <c:v>74.939975980780773</c:v>
                </c:pt>
                <c:pt idx="40">
                  <c:v>75.894663844041105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E6E-4135-864D-BD4CE997D6AB}"/>
            </c:ext>
          </c:extLst>
        </c:ser>
        <c:ser>
          <c:idx val="5"/>
          <c:order val="5"/>
          <c:tx>
            <c:v>TM-50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Diagramme!$H$12:$H$52</c:f>
              <c:numCache>
                <c:formatCode>0.00</c:formatCode>
                <c:ptCount val="41"/>
                <c:pt idx="0">
                  <c:v>0</c:v>
                </c:pt>
                <c:pt idx="1">
                  <c:v>10</c:v>
                </c:pt>
                <c:pt idx="2">
                  <c:v>14.142135623730951</c:v>
                </c:pt>
                <c:pt idx="3">
                  <c:v>17.320508075688771</c:v>
                </c:pt>
                <c:pt idx="4">
                  <c:v>20</c:v>
                </c:pt>
                <c:pt idx="5">
                  <c:v>22.360679774997898</c:v>
                </c:pt>
                <c:pt idx="6">
                  <c:v>24.494897427831781</c:v>
                </c:pt>
                <c:pt idx="7">
                  <c:v>26.457513110645905</c:v>
                </c:pt>
                <c:pt idx="8">
                  <c:v>28.284271247461902</c:v>
                </c:pt>
                <c:pt idx="9">
                  <c:v>30</c:v>
                </c:pt>
                <c:pt idx="10">
                  <c:v>31.622776601683796</c:v>
                </c:pt>
                <c:pt idx="11">
                  <c:v>33.166247903553995</c:v>
                </c:pt>
                <c:pt idx="12">
                  <c:v>34.641016151377542</c:v>
                </c:pt>
                <c:pt idx="13">
                  <c:v>36.055512754639892</c:v>
                </c:pt>
                <c:pt idx="14">
                  <c:v>37.416573867739416</c:v>
                </c:pt>
                <c:pt idx="15">
                  <c:v>38.729833462074168</c:v>
                </c:pt>
                <c:pt idx="16">
                  <c:v>40</c:v>
                </c:pt>
                <c:pt idx="17">
                  <c:v>41.231056256176608</c:v>
                </c:pt>
                <c:pt idx="18">
                  <c:v>42.426406871192846</c:v>
                </c:pt>
                <c:pt idx="19">
                  <c:v>43.588989435406738</c:v>
                </c:pt>
                <c:pt idx="20">
                  <c:v>44.721359549995796</c:v>
                </c:pt>
                <c:pt idx="21">
                  <c:v>45.825756949558397</c:v>
                </c:pt>
                <c:pt idx="22">
                  <c:v>46.904157598234299</c:v>
                </c:pt>
                <c:pt idx="23">
                  <c:v>47.958315233127195</c:v>
                </c:pt>
                <c:pt idx="24">
                  <c:v>48.989794855663561</c:v>
                </c:pt>
                <c:pt idx="25">
                  <c:v>50</c:v>
                </c:pt>
                <c:pt idx="26">
                  <c:v>50.990195135927848</c:v>
                </c:pt>
                <c:pt idx="27">
                  <c:v>51.96152422706632</c:v>
                </c:pt>
                <c:pt idx="28">
                  <c:v>52.915026221291811</c:v>
                </c:pt>
                <c:pt idx="29">
                  <c:v>53.851648071345039</c:v>
                </c:pt>
                <c:pt idx="30">
                  <c:v>54.772255750516614</c:v>
                </c:pt>
                <c:pt idx="31">
                  <c:v>55.677643628300217</c:v>
                </c:pt>
                <c:pt idx="32">
                  <c:v>56.568542494923804</c:v>
                </c:pt>
                <c:pt idx="33">
                  <c:v>57.445626465380286</c:v>
                </c:pt>
                <c:pt idx="34">
                  <c:v>58.309518948453004</c:v>
                </c:pt>
                <c:pt idx="35">
                  <c:v>59.16079783099616</c:v>
                </c:pt>
                <c:pt idx="36">
                  <c:v>60</c:v>
                </c:pt>
                <c:pt idx="37">
                  <c:v>60.827625302982192</c:v>
                </c:pt>
                <c:pt idx="38">
                  <c:v>61.644140029689758</c:v>
                </c:pt>
                <c:pt idx="39">
                  <c:v>62.44997998398398</c:v>
                </c:pt>
                <c:pt idx="40">
                  <c:v>63.245553203367592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E6E-4135-864D-BD4CE997D6AB}"/>
            </c:ext>
          </c:extLst>
        </c:ser>
        <c:ser>
          <c:idx val="6"/>
          <c:order val="6"/>
          <c:tx>
            <c:v>TM-60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Diagramme!$I$12:$I$52</c:f>
              <c:numCache>
                <c:formatCode>0.00</c:formatCode>
                <c:ptCount val="41"/>
                <c:pt idx="0">
                  <c:v>0</c:v>
                </c:pt>
                <c:pt idx="1">
                  <c:v>8</c:v>
                </c:pt>
                <c:pt idx="2">
                  <c:v>11.313708498984761</c:v>
                </c:pt>
                <c:pt idx="3">
                  <c:v>13.856406460551018</c:v>
                </c:pt>
                <c:pt idx="4">
                  <c:v>16</c:v>
                </c:pt>
                <c:pt idx="5">
                  <c:v>17.888543819998318</c:v>
                </c:pt>
                <c:pt idx="6">
                  <c:v>19.595917942265427</c:v>
                </c:pt>
                <c:pt idx="7">
                  <c:v>21.166010488516726</c:v>
                </c:pt>
                <c:pt idx="8">
                  <c:v>22.627416997969522</c:v>
                </c:pt>
                <c:pt idx="9">
                  <c:v>24</c:v>
                </c:pt>
                <c:pt idx="10">
                  <c:v>25.29822128134704</c:v>
                </c:pt>
                <c:pt idx="11">
                  <c:v>26.532998322843198</c:v>
                </c:pt>
                <c:pt idx="12">
                  <c:v>27.712812921102035</c:v>
                </c:pt>
                <c:pt idx="13">
                  <c:v>28.844410203711917</c:v>
                </c:pt>
                <c:pt idx="14">
                  <c:v>29.933259094191534</c:v>
                </c:pt>
                <c:pt idx="15">
                  <c:v>30.983866769659336</c:v>
                </c:pt>
                <c:pt idx="16">
                  <c:v>32</c:v>
                </c:pt>
                <c:pt idx="17">
                  <c:v>32.984845004941285</c:v>
                </c:pt>
                <c:pt idx="18">
                  <c:v>33.941125496954278</c:v>
                </c:pt>
                <c:pt idx="19">
                  <c:v>34.871191548325392</c:v>
                </c:pt>
                <c:pt idx="20">
                  <c:v>35.777087639996637</c:v>
                </c:pt>
                <c:pt idx="21">
                  <c:v>36.660605559646719</c:v>
                </c:pt>
                <c:pt idx="22">
                  <c:v>37.523326078587438</c:v>
                </c:pt>
                <c:pt idx="23">
                  <c:v>38.36665218650176</c:v>
                </c:pt>
                <c:pt idx="24">
                  <c:v>39.191835884530853</c:v>
                </c:pt>
                <c:pt idx="25">
                  <c:v>40</c:v>
                </c:pt>
                <c:pt idx="26">
                  <c:v>40.792156108742283</c:v>
                </c:pt>
                <c:pt idx="27">
                  <c:v>41.569219381653056</c:v>
                </c:pt>
                <c:pt idx="28">
                  <c:v>42.332020977033451</c:v>
                </c:pt>
                <c:pt idx="29">
                  <c:v>43.081318457076037</c:v>
                </c:pt>
                <c:pt idx="30">
                  <c:v>43.817804600413297</c:v>
                </c:pt>
                <c:pt idx="31">
                  <c:v>44.542114902640179</c:v>
                </c:pt>
                <c:pt idx="32">
                  <c:v>45.254833995939045</c:v>
                </c:pt>
                <c:pt idx="33">
                  <c:v>45.956501172304229</c:v>
                </c:pt>
                <c:pt idx="34">
                  <c:v>46.647615158762406</c:v>
                </c:pt>
                <c:pt idx="35">
                  <c:v>47.328638264796929</c:v>
                </c:pt>
                <c:pt idx="36">
                  <c:v>48</c:v>
                </c:pt>
                <c:pt idx="37">
                  <c:v>48.662100242385755</c:v>
                </c:pt>
                <c:pt idx="38">
                  <c:v>49.315312023751808</c:v>
                </c:pt>
                <c:pt idx="39">
                  <c:v>49.959983987187186</c:v>
                </c:pt>
                <c:pt idx="40">
                  <c:v>50.596442562694079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E6E-4135-864D-BD4CE997D6AB}"/>
            </c:ext>
          </c:extLst>
        </c:ser>
        <c:ser>
          <c:idx val="7"/>
          <c:order val="7"/>
          <c:tx>
            <c:v>TM-70 bis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Ref>
              <c:f>Diagramme!$B$12:$B$52</c:f>
              <c:numCache>
                <c:formatCode>0.00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Diagramme!$J$12:$J$52</c:f>
              <c:numCache>
                <c:formatCode>0.00</c:formatCode>
                <c:ptCount val="41"/>
                <c:pt idx="0">
                  <c:v>0</c:v>
                </c:pt>
                <c:pt idx="1">
                  <c:v>6</c:v>
                </c:pt>
                <c:pt idx="2">
                  <c:v>8.4852813742385695</c:v>
                </c:pt>
                <c:pt idx="3">
                  <c:v>10.392304845413262</c:v>
                </c:pt>
                <c:pt idx="4">
                  <c:v>12</c:v>
                </c:pt>
                <c:pt idx="5">
                  <c:v>13.416407864998739</c:v>
                </c:pt>
                <c:pt idx="6">
                  <c:v>14.696938456699067</c:v>
                </c:pt>
                <c:pt idx="7">
                  <c:v>15.874507866387543</c:v>
                </c:pt>
                <c:pt idx="8">
                  <c:v>16.970562748477139</c:v>
                </c:pt>
                <c:pt idx="9">
                  <c:v>18</c:v>
                </c:pt>
                <c:pt idx="10">
                  <c:v>18.973665961010276</c:v>
                </c:pt>
                <c:pt idx="11">
                  <c:v>19.899748742132395</c:v>
                </c:pt>
                <c:pt idx="12">
                  <c:v>20.784609690826525</c:v>
                </c:pt>
                <c:pt idx="13">
                  <c:v>21.633307652783934</c:v>
                </c:pt>
                <c:pt idx="14">
                  <c:v>22.449944320643649</c:v>
                </c:pt>
                <c:pt idx="15">
                  <c:v>23.2379000772445</c:v>
                </c:pt>
                <c:pt idx="16">
                  <c:v>24</c:v>
                </c:pt>
                <c:pt idx="17">
                  <c:v>24.738633753705965</c:v>
                </c:pt>
                <c:pt idx="18">
                  <c:v>25.455844122715707</c:v>
                </c:pt>
                <c:pt idx="19">
                  <c:v>26.153393661244042</c:v>
                </c:pt>
                <c:pt idx="20">
                  <c:v>26.832815729997478</c:v>
                </c:pt>
                <c:pt idx="21">
                  <c:v>27.495454169735037</c:v>
                </c:pt>
                <c:pt idx="22">
                  <c:v>28.14249455894058</c:v>
                </c:pt>
                <c:pt idx="23">
                  <c:v>28.774989139876315</c:v>
                </c:pt>
                <c:pt idx="24">
                  <c:v>29.393876913398135</c:v>
                </c:pt>
                <c:pt idx="25">
                  <c:v>30</c:v>
                </c:pt>
                <c:pt idx="26">
                  <c:v>30.594117081556707</c:v>
                </c:pt>
                <c:pt idx="27">
                  <c:v>31.176914536239792</c:v>
                </c:pt>
                <c:pt idx="28">
                  <c:v>31.749015732775085</c:v>
                </c:pt>
                <c:pt idx="29">
                  <c:v>32.310988842807021</c:v>
                </c:pt>
                <c:pt idx="30">
                  <c:v>32.863353450309965</c:v>
                </c:pt>
                <c:pt idx="31">
                  <c:v>33.406586176980127</c:v>
                </c:pt>
                <c:pt idx="32">
                  <c:v>33.941125496954278</c:v>
                </c:pt>
                <c:pt idx="33">
                  <c:v>34.467375879228172</c:v>
                </c:pt>
                <c:pt idx="34">
                  <c:v>34.985711369071801</c:v>
                </c:pt>
                <c:pt idx="35">
                  <c:v>35.496478698597691</c:v>
                </c:pt>
                <c:pt idx="36">
                  <c:v>36</c:v>
                </c:pt>
                <c:pt idx="37">
                  <c:v>36.496575181789311</c:v>
                </c:pt>
                <c:pt idx="38">
                  <c:v>36.986484017813851</c:v>
                </c:pt>
                <c:pt idx="39">
                  <c:v>37.469987990390386</c:v>
                </c:pt>
                <c:pt idx="40">
                  <c:v>37.947331922020552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E6E-4135-864D-BD4CE997D6AB}"/>
            </c:ext>
          </c:extLst>
        </c:ser>
        <c:ser>
          <c:idx val="8"/>
          <c:order val="8"/>
          <c:tx>
            <c:v>TMRef ab 10 m</c:v>
          </c:tx>
          <c:spPr>
            <a:ln w="1905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Diagramme!$C$52:$C$72</c:f>
              <c:numCache>
                <c:formatCode>0.00</c:formatCode>
                <c:ptCount val="21"/>
                <c:pt idx="0">
                  <c:v>126.49110640673518</c:v>
                </c:pt>
                <c:pt idx="1">
                  <c:v>126.5</c:v>
                </c:pt>
                <c:pt idx="2">
                  <c:v>126.5</c:v>
                </c:pt>
                <c:pt idx="3">
                  <c:v>126.5</c:v>
                </c:pt>
                <c:pt idx="4">
                  <c:v>126.5</c:v>
                </c:pt>
                <c:pt idx="5">
                  <c:v>126.5</c:v>
                </c:pt>
                <c:pt idx="6">
                  <c:v>126.5</c:v>
                </c:pt>
                <c:pt idx="7">
                  <c:v>126.5</c:v>
                </c:pt>
                <c:pt idx="8">
                  <c:v>126.5</c:v>
                </c:pt>
                <c:pt idx="9">
                  <c:v>126.5</c:v>
                </c:pt>
                <c:pt idx="10">
                  <c:v>126.5</c:v>
                </c:pt>
                <c:pt idx="11">
                  <c:v>126.5</c:v>
                </c:pt>
                <c:pt idx="12">
                  <c:v>126.5</c:v>
                </c:pt>
                <c:pt idx="13">
                  <c:v>126.5</c:v>
                </c:pt>
                <c:pt idx="14">
                  <c:v>126.5</c:v>
                </c:pt>
                <c:pt idx="15">
                  <c:v>126.5</c:v>
                </c:pt>
                <c:pt idx="16">
                  <c:v>126.5</c:v>
                </c:pt>
                <c:pt idx="17">
                  <c:v>126.5</c:v>
                </c:pt>
                <c:pt idx="18">
                  <c:v>126.5</c:v>
                </c:pt>
                <c:pt idx="19">
                  <c:v>126.5</c:v>
                </c:pt>
                <c:pt idx="20">
                  <c:v>126.5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5E6E-4135-864D-BD4CE997D6AB}"/>
            </c:ext>
          </c:extLst>
        </c:ser>
        <c:ser>
          <c:idx val="9"/>
          <c:order val="9"/>
          <c:tx>
            <c:v>TM-10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Diagramme!$D$52:$D$72</c:f>
              <c:numCache>
                <c:formatCode>0.00</c:formatCode>
                <c:ptCount val="21"/>
                <c:pt idx="0">
                  <c:v>113.84199576606167</c:v>
                </c:pt>
                <c:pt idx="1">
                  <c:v>113.85000000000001</c:v>
                </c:pt>
                <c:pt idx="2">
                  <c:v>113.85000000000001</c:v>
                </c:pt>
                <c:pt idx="3">
                  <c:v>113.85000000000001</c:v>
                </c:pt>
                <c:pt idx="4">
                  <c:v>113.85000000000001</c:v>
                </c:pt>
                <c:pt idx="5">
                  <c:v>113.85000000000001</c:v>
                </c:pt>
                <c:pt idx="6">
                  <c:v>113.85000000000001</c:v>
                </c:pt>
                <c:pt idx="7">
                  <c:v>113.85000000000001</c:v>
                </c:pt>
                <c:pt idx="8">
                  <c:v>113.85000000000001</c:v>
                </c:pt>
                <c:pt idx="9">
                  <c:v>113.85000000000001</c:v>
                </c:pt>
                <c:pt idx="10">
                  <c:v>113.85000000000001</c:v>
                </c:pt>
                <c:pt idx="11">
                  <c:v>113.85000000000001</c:v>
                </c:pt>
                <c:pt idx="12">
                  <c:v>113.85000000000001</c:v>
                </c:pt>
                <c:pt idx="13">
                  <c:v>113.85000000000001</c:v>
                </c:pt>
                <c:pt idx="14">
                  <c:v>113.85000000000001</c:v>
                </c:pt>
                <c:pt idx="15">
                  <c:v>113.85000000000001</c:v>
                </c:pt>
                <c:pt idx="16">
                  <c:v>113.85000000000001</c:v>
                </c:pt>
                <c:pt idx="17">
                  <c:v>113.85000000000001</c:v>
                </c:pt>
                <c:pt idx="18">
                  <c:v>113.85000000000001</c:v>
                </c:pt>
                <c:pt idx="19">
                  <c:v>113.85000000000001</c:v>
                </c:pt>
                <c:pt idx="20">
                  <c:v>113.85000000000001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5E6E-4135-864D-BD4CE997D6AB}"/>
            </c:ext>
          </c:extLst>
        </c:ser>
        <c:ser>
          <c:idx val="10"/>
          <c:order val="10"/>
          <c:tx>
            <c:v>TM-20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Diagramme!$E$52:$E$72</c:f>
              <c:numCache>
                <c:formatCode>0.00</c:formatCode>
                <c:ptCount val="21"/>
                <c:pt idx="0">
                  <c:v>101.19288512538816</c:v>
                </c:pt>
                <c:pt idx="1">
                  <c:v>101.2</c:v>
                </c:pt>
                <c:pt idx="2">
                  <c:v>101.2</c:v>
                </c:pt>
                <c:pt idx="3">
                  <c:v>101.2</c:v>
                </c:pt>
                <c:pt idx="4">
                  <c:v>101.2</c:v>
                </c:pt>
                <c:pt idx="5">
                  <c:v>101.2</c:v>
                </c:pt>
                <c:pt idx="6">
                  <c:v>101.2</c:v>
                </c:pt>
                <c:pt idx="7">
                  <c:v>101.2</c:v>
                </c:pt>
                <c:pt idx="8">
                  <c:v>101.2</c:v>
                </c:pt>
                <c:pt idx="9">
                  <c:v>101.2</c:v>
                </c:pt>
                <c:pt idx="10">
                  <c:v>101.2</c:v>
                </c:pt>
                <c:pt idx="11">
                  <c:v>101.2</c:v>
                </c:pt>
                <c:pt idx="12">
                  <c:v>101.2</c:v>
                </c:pt>
                <c:pt idx="13">
                  <c:v>101.2</c:v>
                </c:pt>
                <c:pt idx="14">
                  <c:v>101.2</c:v>
                </c:pt>
                <c:pt idx="15">
                  <c:v>101.2</c:v>
                </c:pt>
                <c:pt idx="16">
                  <c:v>101.2</c:v>
                </c:pt>
                <c:pt idx="17">
                  <c:v>101.2</c:v>
                </c:pt>
                <c:pt idx="18">
                  <c:v>101.2</c:v>
                </c:pt>
                <c:pt idx="19">
                  <c:v>101.2</c:v>
                </c:pt>
                <c:pt idx="20">
                  <c:v>101.2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5E6E-4135-864D-BD4CE997D6AB}"/>
            </c:ext>
          </c:extLst>
        </c:ser>
        <c:ser>
          <c:idx val="11"/>
          <c:order val="11"/>
          <c:tx>
            <c:v>TM-30 ab 10m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Diagramme!$F$52:$F$72</c:f>
              <c:numCache>
                <c:formatCode>0.00</c:formatCode>
                <c:ptCount val="21"/>
                <c:pt idx="0">
                  <c:v>88.543774484714618</c:v>
                </c:pt>
                <c:pt idx="1">
                  <c:v>88.55</c:v>
                </c:pt>
                <c:pt idx="2">
                  <c:v>88.55</c:v>
                </c:pt>
                <c:pt idx="3">
                  <c:v>88.55</c:v>
                </c:pt>
                <c:pt idx="4">
                  <c:v>88.55</c:v>
                </c:pt>
                <c:pt idx="5">
                  <c:v>88.55</c:v>
                </c:pt>
                <c:pt idx="6">
                  <c:v>88.55</c:v>
                </c:pt>
                <c:pt idx="7">
                  <c:v>88.55</c:v>
                </c:pt>
                <c:pt idx="8">
                  <c:v>88.55</c:v>
                </c:pt>
                <c:pt idx="9">
                  <c:v>88.55</c:v>
                </c:pt>
                <c:pt idx="10">
                  <c:v>88.55</c:v>
                </c:pt>
                <c:pt idx="11">
                  <c:v>88.55</c:v>
                </c:pt>
                <c:pt idx="12">
                  <c:v>88.55</c:v>
                </c:pt>
                <c:pt idx="13">
                  <c:v>88.55</c:v>
                </c:pt>
                <c:pt idx="14">
                  <c:v>88.55</c:v>
                </c:pt>
                <c:pt idx="15">
                  <c:v>88.55</c:v>
                </c:pt>
                <c:pt idx="16">
                  <c:v>88.55</c:v>
                </c:pt>
                <c:pt idx="17">
                  <c:v>88.55</c:v>
                </c:pt>
                <c:pt idx="18">
                  <c:v>88.55</c:v>
                </c:pt>
                <c:pt idx="19">
                  <c:v>88.55</c:v>
                </c:pt>
                <c:pt idx="20">
                  <c:v>88.55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5E6E-4135-864D-BD4CE997D6AB}"/>
            </c:ext>
          </c:extLst>
        </c:ser>
        <c:ser>
          <c:idx val="12"/>
          <c:order val="12"/>
          <c:tx>
            <c:v>TM-40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Diagramme!$G$52:$G$72</c:f>
              <c:numCache>
                <c:formatCode>0.00</c:formatCode>
                <c:ptCount val="21"/>
                <c:pt idx="0">
                  <c:v>75.894663844041105</c:v>
                </c:pt>
                <c:pt idx="1">
                  <c:v>75.899999999999991</c:v>
                </c:pt>
                <c:pt idx="2">
                  <c:v>75.899999999999991</c:v>
                </c:pt>
                <c:pt idx="3">
                  <c:v>75.899999999999991</c:v>
                </c:pt>
                <c:pt idx="4">
                  <c:v>75.899999999999991</c:v>
                </c:pt>
                <c:pt idx="5">
                  <c:v>75.899999999999991</c:v>
                </c:pt>
                <c:pt idx="6">
                  <c:v>75.899999999999991</c:v>
                </c:pt>
                <c:pt idx="7">
                  <c:v>75.899999999999991</c:v>
                </c:pt>
                <c:pt idx="8">
                  <c:v>75.899999999999991</c:v>
                </c:pt>
                <c:pt idx="9">
                  <c:v>75.899999999999991</c:v>
                </c:pt>
                <c:pt idx="10">
                  <c:v>75.899999999999991</c:v>
                </c:pt>
                <c:pt idx="11">
                  <c:v>75.899999999999991</c:v>
                </c:pt>
                <c:pt idx="12">
                  <c:v>75.899999999999991</c:v>
                </c:pt>
                <c:pt idx="13">
                  <c:v>75.899999999999991</c:v>
                </c:pt>
                <c:pt idx="14">
                  <c:v>75.899999999999991</c:v>
                </c:pt>
                <c:pt idx="15">
                  <c:v>75.899999999999991</c:v>
                </c:pt>
                <c:pt idx="16">
                  <c:v>75.899999999999991</c:v>
                </c:pt>
                <c:pt idx="17">
                  <c:v>75.899999999999991</c:v>
                </c:pt>
                <c:pt idx="18">
                  <c:v>75.899999999999991</c:v>
                </c:pt>
                <c:pt idx="19">
                  <c:v>75.899999999999991</c:v>
                </c:pt>
                <c:pt idx="20">
                  <c:v>75.899999999999991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5E6E-4135-864D-BD4CE997D6AB}"/>
            </c:ext>
          </c:extLst>
        </c:ser>
        <c:ser>
          <c:idx val="13"/>
          <c:order val="13"/>
          <c:tx>
            <c:v>TM-50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Diagramme!$H$52:$H$72</c:f>
              <c:numCache>
                <c:formatCode>0.00</c:formatCode>
                <c:ptCount val="21"/>
                <c:pt idx="0">
                  <c:v>63.245553203367592</c:v>
                </c:pt>
                <c:pt idx="1">
                  <c:v>63.25</c:v>
                </c:pt>
                <c:pt idx="2">
                  <c:v>63.25</c:v>
                </c:pt>
                <c:pt idx="3">
                  <c:v>63.25</c:v>
                </c:pt>
                <c:pt idx="4">
                  <c:v>63.25</c:v>
                </c:pt>
                <c:pt idx="5">
                  <c:v>63.25</c:v>
                </c:pt>
                <c:pt idx="6">
                  <c:v>63.25</c:v>
                </c:pt>
                <c:pt idx="7">
                  <c:v>63.25</c:v>
                </c:pt>
                <c:pt idx="8">
                  <c:v>63.25</c:v>
                </c:pt>
                <c:pt idx="9">
                  <c:v>63.25</c:v>
                </c:pt>
                <c:pt idx="10">
                  <c:v>63.25</c:v>
                </c:pt>
                <c:pt idx="11">
                  <c:v>63.25</c:v>
                </c:pt>
                <c:pt idx="12">
                  <c:v>63.25</c:v>
                </c:pt>
                <c:pt idx="13">
                  <c:v>63.25</c:v>
                </c:pt>
                <c:pt idx="14">
                  <c:v>63.25</c:v>
                </c:pt>
                <c:pt idx="15">
                  <c:v>63.25</c:v>
                </c:pt>
                <c:pt idx="16">
                  <c:v>63.25</c:v>
                </c:pt>
                <c:pt idx="17">
                  <c:v>63.25</c:v>
                </c:pt>
                <c:pt idx="18">
                  <c:v>63.25</c:v>
                </c:pt>
                <c:pt idx="19">
                  <c:v>63.25</c:v>
                </c:pt>
                <c:pt idx="20">
                  <c:v>63.25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5E6E-4135-864D-BD4CE997D6AB}"/>
            </c:ext>
          </c:extLst>
        </c:ser>
        <c:ser>
          <c:idx val="14"/>
          <c:order val="14"/>
          <c:tx>
            <c:v>TM-60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Diagramme!$I$52:$I$72</c:f>
              <c:numCache>
                <c:formatCode>0.00</c:formatCode>
                <c:ptCount val="21"/>
                <c:pt idx="0">
                  <c:v>50.596442562694079</c:v>
                </c:pt>
                <c:pt idx="1">
                  <c:v>50.6</c:v>
                </c:pt>
                <c:pt idx="2">
                  <c:v>50.6</c:v>
                </c:pt>
                <c:pt idx="3">
                  <c:v>50.6</c:v>
                </c:pt>
                <c:pt idx="4">
                  <c:v>50.6</c:v>
                </c:pt>
                <c:pt idx="5">
                  <c:v>50.6</c:v>
                </c:pt>
                <c:pt idx="6">
                  <c:v>50.6</c:v>
                </c:pt>
                <c:pt idx="7">
                  <c:v>50.6</c:v>
                </c:pt>
                <c:pt idx="8">
                  <c:v>50.6</c:v>
                </c:pt>
                <c:pt idx="9">
                  <c:v>50.6</c:v>
                </c:pt>
                <c:pt idx="10">
                  <c:v>50.6</c:v>
                </c:pt>
                <c:pt idx="11">
                  <c:v>50.6</c:v>
                </c:pt>
                <c:pt idx="12">
                  <c:v>50.6</c:v>
                </c:pt>
                <c:pt idx="13">
                  <c:v>50.6</c:v>
                </c:pt>
                <c:pt idx="14">
                  <c:v>50.6</c:v>
                </c:pt>
                <c:pt idx="15">
                  <c:v>50.6</c:v>
                </c:pt>
                <c:pt idx="16">
                  <c:v>50.6</c:v>
                </c:pt>
                <c:pt idx="17">
                  <c:v>50.6</c:v>
                </c:pt>
                <c:pt idx="18">
                  <c:v>50.6</c:v>
                </c:pt>
                <c:pt idx="19">
                  <c:v>50.6</c:v>
                </c:pt>
                <c:pt idx="20">
                  <c:v>50.6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5E6E-4135-864D-BD4CE997D6AB}"/>
            </c:ext>
          </c:extLst>
        </c:ser>
        <c:ser>
          <c:idx val="15"/>
          <c:order val="15"/>
          <c:tx>
            <c:v>TM-70 ab 10 m</c:v>
          </c:tx>
          <c:spPr>
            <a:ln w="19050" cap="rnd">
              <a:solidFill>
                <a:sysClr val="window" lastClr="FFFFFF">
                  <a:lumMod val="75000"/>
                </a:sys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Diagramme!$B$52:$B$72</c:f>
              <c:numCache>
                <c:formatCode>0.00</c:formatCode>
                <c:ptCount val="21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</c:numCache>
            </c:numRef>
          </c:xVal>
          <c:yVal>
            <c:numRef>
              <c:f>Diagramme!$J$52:$J$72</c:f>
              <c:numCache>
                <c:formatCode>0.00</c:formatCode>
                <c:ptCount val="21"/>
                <c:pt idx="0">
                  <c:v>37.947331922020552</c:v>
                </c:pt>
                <c:pt idx="1">
                  <c:v>37.949999999999996</c:v>
                </c:pt>
                <c:pt idx="2">
                  <c:v>37.949999999999996</c:v>
                </c:pt>
                <c:pt idx="3">
                  <c:v>37.949999999999996</c:v>
                </c:pt>
                <c:pt idx="4">
                  <c:v>37.949999999999996</c:v>
                </c:pt>
                <c:pt idx="5">
                  <c:v>37.949999999999996</c:v>
                </c:pt>
                <c:pt idx="6">
                  <c:v>37.949999999999996</c:v>
                </c:pt>
                <c:pt idx="7">
                  <c:v>37.949999999999996</c:v>
                </c:pt>
                <c:pt idx="8">
                  <c:v>37.949999999999996</c:v>
                </c:pt>
                <c:pt idx="9">
                  <c:v>37.949999999999996</c:v>
                </c:pt>
                <c:pt idx="10">
                  <c:v>37.949999999999996</c:v>
                </c:pt>
                <c:pt idx="11">
                  <c:v>37.949999999999996</c:v>
                </c:pt>
                <c:pt idx="12">
                  <c:v>37.949999999999996</c:v>
                </c:pt>
                <c:pt idx="13">
                  <c:v>37.949999999999996</c:v>
                </c:pt>
                <c:pt idx="14">
                  <c:v>37.949999999999996</c:v>
                </c:pt>
                <c:pt idx="15">
                  <c:v>37.949999999999996</c:v>
                </c:pt>
                <c:pt idx="16">
                  <c:v>37.949999999999996</c:v>
                </c:pt>
                <c:pt idx="17">
                  <c:v>37.949999999999996</c:v>
                </c:pt>
                <c:pt idx="18">
                  <c:v>37.949999999999996</c:v>
                </c:pt>
                <c:pt idx="19">
                  <c:v>37.949999999999996</c:v>
                </c:pt>
                <c:pt idx="20">
                  <c:v>37.949999999999996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E6E-4135-864D-BD4CE997D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887"/>
        <c:axId val="12484287"/>
        <c:extLst>
          <c:ext xmlns:c15="http://schemas.microsoft.com/office/drawing/2012/chart" uri="{02D57815-91ED-43cb-92C2-25804820EDAC}">
            <c15:filteredScatterSeries>
              <c15:ser>
                <c:idx val="17"/>
                <c:order val="16"/>
                <c:tx>
                  <c:v>Deckenbauteile</c:v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circle"/>
                    <c:size val="7"/>
                    <c:spPr>
                      <a:solidFill>
                        <a:srgbClr val="FF0000"/>
                      </a:solidFill>
                      <a:ln w="9525">
                        <a:solidFill>
                          <a:sysClr val="windowText" lastClr="000000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0-5E6E-4135-864D-BD4CE997D6AB}"/>
                    </c:ext>
                  </c:extLst>
                </c:dPt>
                <c:xVal>
                  <c:numRef>
                    <c:extLst>
                      <c:ext uri="{02D57815-91ED-43cb-92C2-25804820EDAC}">
                        <c15:formulaRef>
                          <c15:sqref>Eingabeformular!$G$33:$G$48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(Eingabeformular!$K$139,Eingabeformular!$K$143,Eingabeformular!$K$147,Eingabeformular!$K$151,Eingabeformular!$K$155,Eingabeformular!$K$159,Eingabeformular!$K$163,Eingabeformular!$K$167,Eingabeformular!$K$171,Eingabeformular!$K$175,Eingabeformular!$K$179,Eingabeformular!$K$183,Eingabeformular!$K$187,Eingabeformular!$K$191,Eingabeformular!$K$195,Eingabeformular!$K$199)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11-5E6E-4135-864D-BD4CE997D6AB}"/>
                  </c:ext>
                </c:extLst>
              </c15:ser>
            </c15:filteredScatterSeries>
          </c:ext>
        </c:extLst>
      </c:scatterChart>
      <c:valAx>
        <c:axId val="12481887"/>
        <c:scaling>
          <c:orientation val="minMax"/>
          <c:max val="15"/>
          <c:min val="0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Spannweite L</a:t>
                </a:r>
                <a:r>
                  <a:rPr lang="en-US" baseline="-25000"/>
                  <a:t>i</a:t>
                </a:r>
                <a:r>
                  <a:rPr lang="en-US"/>
                  <a:t> [m]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4287"/>
        <c:crosses val="autoZero"/>
        <c:crossBetween val="midCat"/>
        <c:majorUnit val="5"/>
      </c:valAx>
      <c:valAx>
        <c:axId val="12484287"/>
        <c:scaling>
          <c:orientation val="minMax"/>
          <c:max val="1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GWP [kg CO</a:t>
                </a:r>
                <a:r>
                  <a:rPr lang="de-DE" baseline="-25000"/>
                  <a:t>2,e</a:t>
                </a:r>
                <a:r>
                  <a:rPr lang="de-DE"/>
                  <a:t>/m²]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1887"/>
        <c:crosses val="autoZero"/>
        <c:crossBetween val="midCat"/>
      </c:valAx>
      <c:spPr>
        <a:noFill/>
        <a:ln w="19050">
          <a:solidFill>
            <a:sysClr val="windowText" lastClr="000000">
              <a:alpha val="96000"/>
            </a:sys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455081201172387"/>
          <c:y val="3.9623281017555356E-2"/>
          <c:w val="0.59489915478462829"/>
          <c:h val="0.89356916584548407"/>
        </c:manualLayout>
      </c:layout>
      <c:scatterChart>
        <c:scatterStyle val="smoothMarker"/>
        <c:varyColors val="0"/>
        <c:ser>
          <c:idx val="8"/>
          <c:order val="0"/>
          <c:tx>
            <c:strRef>
              <c:f>Diagramme!$B$91</c:f>
              <c:strCache>
                <c:ptCount val="1"/>
                <c:pt idx="0">
                  <c:v>Wohngebäude</c:v>
                </c:pt>
              </c:strCache>
            </c:strRef>
          </c:tx>
          <c:spPr>
            <a:ln w="381000" cap="flat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xVal>
          <c:yVal>
            <c:numRef>
              <c:f>Diagramme!$C$91:$K$91</c:f>
              <c:numCache>
                <c:formatCode>0.00</c:formatCode>
                <c:ptCount val="9"/>
                <c:pt idx="0">
                  <c:v>250</c:v>
                </c:pt>
                <c:pt idx="1">
                  <c:v>225</c:v>
                </c:pt>
                <c:pt idx="2">
                  <c:v>200</c:v>
                </c:pt>
                <c:pt idx="3">
                  <c:v>175</c:v>
                </c:pt>
                <c:pt idx="4">
                  <c:v>150</c:v>
                </c:pt>
                <c:pt idx="5">
                  <c:v>125</c:v>
                </c:pt>
                <c:pt idx="6">
                  <c:v>100</c:v>
                </c:pt>
                <c:pt idx="7">
                  <c:v>75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66-41AA-AA2A-77E1BE17AB99}"/>
            </c:ext>
          </c:extLst>
        </c:ser>
        <c:ser>
          <c:idx val="0"/>
          <c:order val="1"/>
          <c:tx>
            <c:strRef>
              <c:f>Diagramme!$C$88</c:f>
              <c:strCache>
                <c:ptCount val="1"/>
                <c:pt idx="0">
                  <c:v>TMRef.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(Diagramme!$C$91,Diagramme!$C$91)</c:f>
              <c:numCache>
                <c:formatCode>0.00</c:formatCode>
                <c:ptCount val="2"/>
                <c:pt idx="0">
                  <c:v>250</c:v>
                </c:pt>
                <c:pt idx="1">
                  <c:v>250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F66-41AA-AA2A-77E1BE17AB99}"/>
            </c:ext>
          </c:extLst>
        </c:ser>
        <c:ser>
          <c:idx val="1"/>
          <c:order val="2"/>
          <c:tx>
            <c:strRef>
              <c:f>Diagramme!$D$88</c:f>
              <c:strCache>
                <c:ptCount val="1"/>
                <c:pt idx="0">
                  <c:v>TM-10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(Diagramme!$D$91,Diagramme!$D$91)</c:f>
              <c:numCache>
                <c:formatCode>0.00</c:formatCode>
                <c:ptCount val="2"/>
                <c:pt idx="0">
                  <c:v>225</c:v>
                </c:pt>
                <c:pt idx="1">
                  <c:v>225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F66-41AA-AA2A-77E1BE17AB99}"/>
            </c:ext>
          </c:extLst>
        </c:ser>
        <c:ser>
          <c:idx val="2"/>
          <c:order val="3"/>
          <c:tx>
            <c:strRef>
              <c:f>Diagramme!$E$88</c:f>
              <c:strCache>
                <c:ptCount val="1"/>
                <c:pt idx="0">
                  <c:v>TM-20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(Diagramme!$E$91,Diagramme!$E$91)</c:f>
              <c:numCache>
                <c:formatCode>0.00</c:formatCode>
                <c:ptCount val="2"/>
                <c:pt idx="0">
                  <c:v>200</c:v>
                </c:pt>
                <c:pt idx="1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F66-41AA-AA2A-77E1BE17AB99}"/>
            </c:ext>
          </c:extLst>
        </c:ser>
        <c:ser>
          <c:idx val="3"/>
          <c:order val="4"/>
          <c:tx>
            <c:strRef>
              <c:f>Diagramme!$F$88</c:f>
              <c:strCache>
                <c:ptCount val="1"/>
                <c:pt idx="0">
                  <c:v>TM-30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(Diagramme!$F$91,Diagramme!$F$91)</c:f>
              <c:numCache>
                <c:formatCode>0.00</c:formatCode>
                <c:ptCount val="2"/>
                <c:pt idx="0">
                  <c:v>175</c:v>
                </c:pt>
                <c:pt idx="1">
                  <c:v>175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F66-41AA-AA2A-77E1BE17AB99}"/>
            </c:ext>
          </c:extLst>
        </c:ser>
        <c:ser>
          <c:idx val="4"/>
          <c:order val="5"/>
          <c:tx>
            <c:strRef>
              <c:f>Diagramme!$G$88</c:f>
              <c:strCache>
                <c:ptCount val="1"/>
                <c:pt idx="0">
                  <c:v>TM-40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(Diagramme!$G$91,Diagramme!$G$91)</c:f>
              <c:numCache>
                <c:formatCode>0.00</c:formatCode>
                <c:ptCount val="2"/>
                <c:pt idx="0">
                  <c:v>150</c:v>
                </c:pt>
                <c:pt idx="1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F66-41AA-AA2A-77E1BE17AB99}"/>
            </c:ext>
          </c:extLst>
        </c:ser>
        <c:ser>
          <c:idx val="5"/>
          <c:order val="6"/>
          <c:tx>
            <c:strRef>
              <c:f>Diagramme!$H$88</c:f>
              <c:strCache>
                <c:ptCount val="1"/>
                <c:pt idx="0">
                  <c:v>TM-50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(Diagramme!$H$91,Diagramme!$H$91)</c:f>
              <c:numCache>
                <c:formatCode>0.00</c:formatCode>
                <c:ptCount val="2"/>
                <c:pt idx="0">
                  <c:v>125</c:v>
                </c:pt>
                <c:pt idx="1">
                  <c:v>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F66-41AA-AA2A-77E1BE17AB99}"/>
            </c:ext>
          </c:extLst>
        </c:ser>
        <c:ser>
          <c:idx val="6"/>
          <c:order val="7"/>
          <c:tx>
            <c:strRef>
              <c:f>Diagramme!$I$88</c:f>
              <c:strCache>
                <c:ptCount val="1"/>
                <c:pt idx="0">
                  <c:v>TM-60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(Diagramme!$I$91,Diagramme!$I$91)</c:f>
              <c:numCache>
                <c:formatCode>0.00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F66-41AA-AA2A-77E1BE17AB99}"/>
            </c:ext>
          </c:extLst>
        </c:ser>
        <c:ser>
          <c:idx val="7"/>
          <c:order val="8"/>
          <c:tx>
            <c:strRef>
              <c:f>Diagramme!$J$88</c:f>
              <c:strCache>
                <c:ptCount val="1"/>
                <c:pt idx="0">
                  <c:v>TM-70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(Diagramme!$J$91,Diagramme!$J$91)</c:f>
              <c:numCache>
                <c:formatCode>0.00</c:formatCode>
                <c:ptCount val="2"/>
                <c:pt idx="0">
                  <c:v>75</c:v>
                </c:pt>
                <c:pt idx="1">
                  <c:v>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F66-41AA-AA2A-77E1BE17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887"/>
        <c:axId val="12484287"/>
        <c:extLst>
          <c:ext xmlns:c15="http://schemas.microsoft.com/office/drawing/2012/chart" uri="{02D57815-91ED-43cb-92C2-25804820EDAC}">
            <c15:filteredScatterSeries>
              <c15:ser>
                <c:idx val="9"/>
                <c:order val="9"/>
                <c:tx>
                  <c:strRef>
                    <c:extLst>
                      <c:ext uri="{02D57815-91ED-43cb-92C2-25804820EDAC}">
                        <c15:formulaRef>
                          <c15:sqref>Eingabeformular!$B$139</c15:sqref>
                        </c15:formulaRef>
                      </c:ext>
                    </c:extLst>
                    <c:strCache>
                      <c:ptCount val="1"/>
                      <c:pt idx="0">
                        <c:v>K.A.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7"/>
                  <c:spPr>
                    <a:solidFill>
                      <a:srgbClr val="FF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xVal>
                <c:yVal>
                  <c:numRef>
                    <c:extLst>
                      <c:ext uri="{02D57815-91ED-43cb-92C2-25804820EDAC}">
                        <c15:formulaRef>
                          <c15:sqref>Eingabeformular!$D$139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9-4F66-41AA-AA2A-77E1BE17AB99}"/>
                  </c:ext>
                </c:extLst>
              </c15:ser>
            </c15:filteredScatterSeries>
          </c:ext>
        </c:extLst>
      </c:scatterChart>
      <c:valAx>
        <c:axId val="12481887"/>
        <c:scaling>
          <c:orientation val="minMax"/>
          <c:max val="2"/>
          <c:min val="0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Wohngebäude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crossAx val="12484287"/>
        <c:crosses val="autoZero"/>
        <c:crossBetween val="midCat"/>
        <c:majorUnit val="1"/>
      </c:valAx>
      <c:valAx>
        <c:axId val="12484287"/>
        <c:scaling>
          <c:orientation val="minMax"/>
          <c:max val="3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GWP [kg CO</a:t>
                </a:r>
                <a:r>
                  <a:rPr lang="de-DE" baseline="-25000"/>
                  <a:t>2,e</a:t>
                </a:r>
                <a:r>
                  <a:rPr lang="de-DE"/>
                  <a:t>/m²]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alpha val="96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1887"/>
        <c:crosses val="autoZero"/>
        <c:crossBetween val="midCat"/>
      </c:valAx>
      <c:spPr>
        <a:noFill/>
        <a:ln w="19050">
          <a:solidFill>
            <a:sysClr val="windowText" lastClr="000000">
              <a:alpha val="96000"/>
            </a:sys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455081201172387"/>
          <c:y val="3.9623281017555356E-2"/>
          <c:w val="0.59489915478462829"/>
          <c:h val="0.89356916584548407"/>
        </c:manualLayout>
      </c:layout>
      <c:scatterChart>
        <c:scatterStyle val="smoothMarker"/>
        <c:varyColors val="0"/>
        <c:ser>
          <c:idx val="8"/>
          <c:order val="0"/>
          <c:tx>
            <c:strRef>
              <c:f>Diagramme!$B$92</c:f>
              <c:strCache>
                <c:ptCount val="1"/>
                <c:pt idx="0">
                  <c:v>Nichtwohngebäude</c:v>
                </c:pt>
              </c:strCache>
            </c:strRef>
          </c:tx>
          <c:spPr>
            <a:ln w="381000" cap="flat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xVal>
          <c:yVal>
            <c:numRef>
              <c:f>Diagramme!$C$92:$K$92</c:f>
              <c:numCache>
                <c:formatCode>0.00</c:formatCode>
                <c:ptCount val="9"/>
                <c:pt idx="0">
                  <c:v>320</c:v>
                </c:pt>
                <c:pt idx="1">
                  <c:v>288</c:v>
                </c:pt>
                <c:pt idx="2">
                  <c:v>256</c:v>
                </c:pt>
                <c:pt idx="3">
                  <c:v>224</c:v>
                </c:pt>
                <c:pt idx="4">
                  <c:v>192</c:v>
                </c:pt>
                <c:pt idx="5">
                  <c:v>160</c:v>
                </c:pt>
                <c:pt idx="6">
                  <c:v>128</c:v>
                </c:pt>
                <c:pt idx="7">
                  <c:v>96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4B-43F6-86E7-BB379C72834C}"/>
            </c:ext>
          </c:extLst>
        </c:ser>
        <c:ser>
          <c:idx val="0"/>
          <c:order val="1"/>
          <c:tx>
            <c:strRef>
              <c:f>Diagramme!$C$88</c:f>
              <c:strCache>
                <c:ptCount val="1"/>
                <c:pt idx="0">
                  <c:v>TMRef.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(Diagramme!$C$92,Diagramme!$C$92)</c:f>
              <c:numCache>
                <c:formatCode>0.00</c:formatCode>
                <c:ptCount val="2"/>
                <c:pt idx="0">
                  <c:v>320</c:v>
                </c:pt>
                <c:pt idx="1">
                  <c:v>320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44B-43F6-86E7-BB379C72834C}"/>
            </c:ext>
          </c:extLst>
        </c:ser>
        <c:ser>
          <c:idx val="1"/>
          <c:order val="2"/>
          <c:tx>
            <c:strRef>
              <c:f>Diagramme!$D$88</c:f>
              <c:strCache>
                <c:ptCount val="1"/>
                <c:pt idx="0">
                  <c:v>TM-10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(Diagramme!$D$92,Diagramme!$D$92)</c:f>
              <c:numCache>
                <c:formatCode>0.00</c:formatCode>
                <c:ptCount val="2"/>
                <c:pt idx="0">
                  <c:v>288</c:v>
                </c:pt>
                <c:pt idx="1">
                  <c:v>288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4B-43F6-86E7-BB379C72834C}"/>
            </c:ext>
          </c:extLst>
        </c:ser>
        <c:ser>
          <c:idx val="2"/>
          <c:order val="3"/>
          <c:tx>
            <c:strRef>
              <c:f>Diagramme!$E$88</c:f>
              <c:strCache>
                <c:ptCount val="1"/>
                <c:pt idx="0">
                  <c:v>TM-20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(Diagramme!$E$92,Diagramme!$E$92)</c:f>
              <c:numCache>
                <c:formatCode>0.00</c:formatCode>
                <c:ptCount val="2"/>
                <c:pt idx="0">
                  <c:v>256</c:v>
                </c:pt>
                <c:pt idx="1">
                  <c:v>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44B-43F6-86E7-BB379C72834C}"/>
            </c:ext>
          </c:extLst>
        </c:ser>
        <c:ser>
          <c:idx val="3"/>
          <c:order val="4"/>
          <c:tx>
            <c:strRef>
              <c:f>Diagramme!$F$88</c:f>
              <c:strCache>
                <c:ptCount val="1"/>
                <c:pt idx="0">
                  <c:v>TM-30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(Diagramme!$F$92,Diagramme!$F$92)</c:f>
              <c:numCache>
                <c:formatCode>0.00</c:formatCode>
                <c:ptCount val="2"/>
                <c:pt idx="0">
                  <c:v>224</c:v>
                </c:pt>
                <c:pt idx="1">
                  <c:v>224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44B-43F6-86E7-BB379C72834C}"/>
            </c:ext>
          </c:extLst>
        </c:ser>
        <c:ser>
          <c:idx val="4"/>
          <c:order val="5"/>
          <c:tx>
            <c:strRef>
              <c:f>Diagramme!$G$88</c:f>
              <c:strCache>
                <c:ptCount val="1"/>
                <c:pt idx="0">
                  <c:v>TM-40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(Diagramme!$G$92,Diagramme!$G$92)</c:f>
              <c:numCache>
                <c:formatCode>0.00</c:formatCode>
                <c:ptCount val="2"/>
                <c:pt idx="0">
                  <c:v>192</c:v>
                </c:pt>
                <c:pt idx="1">
                  <c:v>192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44B-43F6-86E7-BB379C72834C}"/>
            </c:ext>
          </c:extLst>
        </c:ser>
        <c:ser>
          <c:idx val="5"/>
          <c:order val="6"/>
          <c:tx>
            <c:strRef>
              <c:f>Diagramme!$H$88</c:f>
              <c:strCache>
                <c:ptCount val="1"/>
                <c:pt idx="0">
                  <c:v>TM-50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(Diagramme!$H$92,Diagramme!$H$92)</c:f>
              <c:numCache>
                <c:formatCode>0.00</c:formatCode>
                <c:ptCount val="2"/>
                <c:pt idx="0">
                  <c:v>160</c:v>
                </c:pt>
                <c:pt idx="1">
                  <c:v>160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44B-43F6-86E7-BB379C72834C}"/>
            </c:ext>
          </c:extLst>
        </c:ser>
        <c:ser>
          <c:idx val="6"/>
          <c:order val="7"/>
          <c:tx>
            <c:strRef>
              <c:f>Diagramme!$I$88</c:f>
              <c:strCache>
                <c:ptCount val="1"/>
                <c:pt idx="0">
                  <c:v>TM-60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(Diagramme!$I$92,Diagramme!$I$92)</c:f>
              <c:numCache>
                <c:formatCode>0.00</c:formatCode>
                <c:ptCount val="2"/>
                <c:pt idx="0">
                  <c:v>128</c:v>
                </c:pt>
                <c:pt idx="1">
                  <c:v>128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44B-43F6-86E7-BB379C72834C}"/>
            </c:ext>
          </c:extLst>
        </c:ser>
        <c:ser>
          <c:idx val="7"/>
          <c:order val="8"/>
          <c:tx>
            <c:strRef>
              <c:f>Diagramme!$J$88</c:f>
              <c:strCache>
                <c:ptCount val="1"/>
                <c:pt idx="0">
                  <c:v>TM-70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2</c:v>
              </c:pt>
            </c:numLit>
          </c:xVal>
          <c:yVal>
            <c:numRef>
              <c:f>(Diagramme!$J$92,Diagramme!$J$92)</c:f>
              <c:numCache>
                <c:formatCode>0.00</c:formatCode>
                <c:ptCount val="2"/>
                <c:pt idx="0">
                  <c:v>96</c:v>
                </c:pt>
                <c:pt idx="1">
                  <c:v>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44B-43F6-86E7-BB379C728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1887"/>
        <c:axId val="12484287"/>
        <c:extLst>
          <c:ext xmlns:c15="http://schemas.microsoft.com/office/drawing/2012/chart" uri="{02D57815-91ED-43cb-92C2-25804820EDAC}">
            <c15:filteredScatterSeries>
              <c15:ser>
                <c:idx val="9"/>
                <c:order val="9"/>
                <c:tx>
                  <c:strRef>
                    <c:extLst>
                      <c:ext uri="{02D57815-91ED-43cb-92C2-25804820EDAC}">
                        <c15:formulaRef>
                          <c15:sqref>Eingabeformular!$B$139</c15:sqref>
                        </c15:formulaRef>
                      </c:ext>
                    </c:extLst>
                    <c:strCache>
                      <c:ptCount val="1"/>
                      <c:pt idx="0">
                        <c:v>K.A.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xVal>
                <c:yVal>
                  <c:numRef>
                    <c:extLst>
                      <c:ext uri="{02D57815-91ED-43cb-92C2-25804820EDAC}">
                        <c15:formulaRef>
                          <c15:sqref>Eingabeformular!$E$139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9-244B-43F6-86E7-BB379C72834C}"/>
                  </c:ext>
                </c:extLst>
              </c15:ser>
            </c15:filteredScatterSeries>
          </c:ext>
        </c:extLst>
      </c:scatterChart>
      <c:valAx>
        <c:axId val="12481887"/>
        <c:scaling>
          <c:orientation val="minMax"/>
          <c:max val="2"/>
          <c:min val="0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Nichtwohngebäude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crossAx val="12484287"/>
        <c:crosses val="autoZero"/>
        <c:crossBetween val="midCat"/>
        <c:majorUnit val="1"/>
      </c:valAx>
      <c:valAx>
        <c:axId val="12484287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GWP [kg CO</a:t>
                </a:r>
                <a:r>
                  <a:rPr lang="de-DE" baseline="-25000"/>
                  <a:t>2,e</a:t>
                </a:r>
                <a:r>
                  <a:rPr lang="de-DE"/>
                  <a:t>/m²]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alpha val="96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481887"/>
        <c:crosses val="autoZero"/>
        <c:crossBetween val="midCat"/>
      </c:valAx>
      <c:spPr>
        <a:noFill/>
        <a:ln w="19050">
          <a:solidFill>
            <a:sysClr val="windowText" lastClr="000000">
              <a:alpha val="96000"/>
            </a:sys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>
                <a:solidFill>
                  <a:schemeClr val="tx1"/>
                </a:solidFill>
              </a:rPr>
              <a:t>Anteil [%] der Bauteile am GWP</a:t>
            </a:r>
            <a:r>
              <a:rPr lang="en-US" sz="1100" baseline="-25000">
                <a:solidFill>
                  <a:schemeClr val="tx1"/>
                </a:solidFill>
              </a:rPr>
              <a:t>Eco,i</a:t>
            </a:r>
          </a:p>
        </c:rich>
      </c:tx>
      <c:layout>
        <c:manualLayout>
          <c:xMode val="edge"/>
          <c:yMode val="edge"/>
          <c:x val="2.5910259076268132E-2"/>
          <c:y val="2.52727516952145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v>Anteil [%] der Bauteile am GWPEco,i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8B7-445F-B57A-9F03345959D5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7-445F-B57A-9F03345959D5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B7-445F-B57A-9F03345959D5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B7-445F-B57A-9F03345959D5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7-445F-B57A-9F03345959D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B7-445F-B57A-9F03345959D5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8B7-445F-B57A-9F03345959D5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8B7-445F-B57A-9F03345959D5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8B7-445F-B57A-9F03345959D5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8B7-445F-B57A-9F03345959D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8B7-445F-B57A-9F03345959D5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8B7-445F-B57A-9F03345959D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Diagramme!$B$78:$C$83</c:f>
              <c:strCache>
                <c:ptCount val="6"/>
                <c:pt idx="0">
                  <c:v>Geschossdecken</c:v>
                </c:pt>
                <c:pt idx="1">
                  <c:v>Balkenartige Bauteile</c:v>
                </c:pt>
                <c:pt idx="2">
                  <c:v>Stützen</c:v>
                </c:pt>
                <c:pt idx="3">
                  <c:v>Tragende Wände ohne Gebäudekern</c:v>
                </c:pt>
                <c:pt idx="4">
                  <c:v>Gebäudekern</c:v>
                </c:pt>
                <c:pt idx="5">
                  <c:v>Gründung</c:v>
                </c:pt>
              </c:strCache>
            </c:strRef>
          </c:cat>
          <c:val>
            <c:numRef>
              <c:f>Diagramme!$E$78:$E$83</c:f>
              <c:numCache>
                <c:formatCode>General</c:formatCode>
                <c:ptCount val="6"/>
                <c:pt idx="0">
                  <c:v>0.16666666666666666</c:v>
                </c:pt>
                <c:pt idx="1">
                  <c:v>0.16666666666666666</c:v>
                </c:pt>
                <c:pt idx="2">
                  <c:v>0.16666666666666666</c:v>
                </c:pt>
                <c:pt idx="3">
                  <c:v>0.16666666666666666</c:v>
                </c:pt>
                <c:pt idx="4">
                  <c:v>0.16666666666666666</c:v>
                </c:pt>
                <c:pt idx="5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7-445F-B57A-9F03345959D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6714880982150612E-2"/>
          <c:y val="0.16228423222408506"/>
          <c:w val="0.33719859472160729"/>
          <c:h val="0.82559380187422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9.png"/><Relationship Id="rId7" Type="http://schemas.openxmlformats.org/officeDocument/2006/relationships/image" Target="../media/image2.png"/><Relationship Id="rId2" Type="http://schemas.openxmlformats.org/officeDocument/2006/relationships/image" Target="../media/image8.emf"/><Relationship Id="rId1" Type="http://schemas.openxmlformats.org/officeDocument/2006/relationships/image" Target="../media/image1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8.emf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625793</xdr:colOff>
      <xdr:row>1</xdr:row>
      <xdr:rowOff>22411</xdr:rowOff>
    </xdr:from>
    <xdr:to>
      <xdr:col>26</xdr:col>
      <xdr:colOff>161752</xdr:colOff>
      <xdr:row>5</xdr:row>
      <xdr:rowOff>8056</xdr:rowOff>
    </xdr:to>
    <xdr:pic>
      <xdr:nvPicPr>
        <xdr:cNvPr id="2" name="Grafik 1" descr="Logo DAfStb">
          <a:extLst>
            <a:ext uri="{FF2B5EF4-FFF2-40B4-BE49-F238E27FC236}">
              <a16:creationId xmlns:a16="http://schemas.microsoft.com/office/drawing/2014/main" id="{0E8A4C92-ED2D-452A-A4ED-09483F53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9087" y="212911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470647</xdr:colOff>
      <xdr:row>2</xdr:row>
      <xdr:rowOff>190498</xdr:rowOff>
    </xdr:from>
    <xdr:to>
      <xdr:col>23</xdr:col>
      <xdr:colOff>256251</xdr:colOff>
      <xdr:row>4</xdr:row>
      <xdr:rowOff>23308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E8C417-95D7-4AD1-9EC2-7F612024A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3941" y="571498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16</xdr:col>
      <xdr:colOff>683559</xdr:colOff>
      <xdr:row>2</xdr:row>
      <xdr:rowOff>201705</xdr:rowOff>
    </xdr:from>
    <xdr:to>
      <xdr:col>18</xdr:col>
      <xdr:colOff>171534</xdr:colOff>
      <xdr:row>4</xdr:row>
      <xdr:rowOff>50200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36A7D06-51D6-4D95-85AA-060CFB71A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2853" y="582705"/>
          <a:ext cx="1011975" cy="263113"/>
        </a:xfrm>
        <a:prstGeom prst="rect">
          <a:avLst/>
        </a:prstGeom>
      </xdr:spPr>
    </xdr:pic>
    <xdr:clientData/>
  </xdr:twoCellAnchor>
  <xdr:twoCellAnchor editAs="oneCell">
    <xdr:from>
      <xdr:col>8</xdr:col>
      <xdr:colOff>33619</xdr:colOff>
      <xdr:row>38</xdr:row>
      <xdr:rowOff>56028</xdr:rowOff>
    </xdr:from>
    <xdr:to>
      <xdr:col>11</xdr:col>
      <xdr:colOff>481676</xdr:colOff>
      <xdr:row>61</xdr:row>
      <xdr:rowOff>18534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A2D44967-49D0-7E5A-B8BF-7D3CCD2E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46913" y="7474322"/>
          <a:ext cx="2734057" cy="434400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571500</xdr:colOff>
      <xdr:row>34</xdr:row>
      <xdr:rowOff>33618</xdr:rowOff>
    </xdr:from>
    <xdr:to>
      <xdr:col>25</xdr:col>
      <xdr:colOff>761417</xdr:colOff>
      <xdr:row>59</xdr:row>
      <xdr:rowOff>82266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37036F0-4DA9-D436-0E14-C44CD11FE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70794" y="6678706"/>
          <a:ext cx="10857917" cy="482235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11075</xdr:colOff>
      <xdr:row>72</xdr:row>
      <xdr:rowOff>89647</xdr:rowOff>
    </xdr:from>
    <xdr:to>
      <xdr:col>24</xdr:col>
      <xdr:colOff>496422</xdr:colOff>
      <xdr:row>79</xdr:row>
      <xdr:rowOff>32706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2DBEE943-6855-958C-B573-08B6460EC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23594"/>
        <a:stretch>
          <a:fillRect/>
        </a:stretch>
      </xdr:blipFill>
      <xdr:spPr>
        <a:xfrm>
          <a:off x="190369" y="13984941"/>
          <a:ext cx="18011347" cy="127655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19</xdr:row>
      <xdr:rowOff>56029</xdr:rowOff>
    </xdr:from>
    <xdr:to>
      <xdr:col>15</xdr:col>
      <xdr:colOff>277753</xdr:colOff>
      <xdr:row>20</xdr:row>
      <xdr:rowOff>160845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B81914F-7DBD-6AC3-8E07-6CF0E6915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9294" y="3372970"/>
          <a:ext cx="10945753" cy="2953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2104967</xdr:colOff>
      <xdr:row>1</xdr:row>
      <xdr:rowOff>33618</xdr:rowOff>
    </xdr:from>
    <xdr:to>
      <xdr:col>12</xdr:col>
      <xdr:colOff>150544</xdr:colOff>
      <xdr:row>5</xdr:row>
      <xdr:rowOff>19263</xdr:rowOff>
    </xdr:to>
    <xdr:pic>
      <xdr:nvPicPr>
        <xdr:cNvPr id="2" name="Grafik 1" descr="Logo DAfStb">
          <a:extLst>
            <a:ext uri="{FF2B5EF4-FFF2-40B4-BE49-F238E27FC236}">
              <a16:creationId xmlns:a16="http://schemas.microsoft.com/office/drawing/2014/main" id="{B63BB1A7-B4EE-4E31-9E4D-41E2E950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72379" y="224118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11317941</xdr:colOff>
      <xdr:row>2</xdr:row>
      <xdr:rowOff>212912</xdr:rowOff>
    </xdr:from>
    <xdr:to>
      <xdr:col>11</xdr:col>
      <xdr:colOff>1780251</xdr:colOff>
      <xdr:row>4</xdr:row>
      <xdr:rowOff>45722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0954353-1D29-4A03-AD6E-14DDDCA78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2059" y="593912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7</xdr:col>
      <xdr:colOff>10006853</xdr:colOff>
      <xdr:row>3</xdr:row>
      <xdr:rowOff>1</xdr:rowOff>
    </xdr:from>
    <xdr:to>
      <xdr:col>7</xdr:col>
      <xdr:colOff>11018828</xdr:colOff>
      <xdr:row>4</xdr:row>
      <xdr:rowOff>72614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1FCCAD7-8F23-4260-8C0C-976E2920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0971" y="605119"/>
          <a:ext cx="1011975" cy="26311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1432614</xdr:colOff>
      <xdr:row>1</xdr:row>
      <xdr:rowOff>11207</xdr:rowOff>
    </xdr:from>
    <xdr:to>
      <xdr:col>20</xdr:col>
      <xdr:colOff>161750</xdr:colOff>
      <xdr:row>4</xdr:row>
      <xdr:rowOff>187352</xdr:rowOff>
    </xdr:to>
    <xdr:pic>
      <xdr:nvPicPr>
        <xdr:cNvPr id="5" name="Grafik 4" descr="Logo DAfStb">
          <a:extLst>
            <a:ext uri="{FF2B5EF4-FFF2-40B4-BE49-F238E27FC236}">
              <a16:creationId xmlns:a16="http://schemas.microsoft.com/office/drawing/2014/main" id="{8271E0D0-ACA1-4EAB-8C09-BA5FC819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53879" y="201707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1210234</xdr:colOff>
      <xdr:row>2</xdr:row>
      <xdr:rowOff>190501</xdr:rowOff>
    </xdr:from>
    <xdr:to>
      <xdr:col>18</xdr:col>
      <xdr:colOff>1063073</xdr:colOff>
      <xdr:row>4</xdr:row>
      <xdr:rowOff>23311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32DC090-B334-40AE-B836-1AC080F4C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8734" y="571501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14</xdr:col>
      <xdr:colOff>515469</xdr:colOff>
      <xdr:row>2</xdr:row>
      <xdr:rowOff>201708</xdr:rowOff>
    </xdr:from>
    <xdr:to>
      <xdr:col>15</xdr:col>
      <xdr:colOff>238768</xdr:colOff>
      <xdr:row>4</xdr:row>
      <xdr:rowOff>50203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4164BEF-9640-44B9-A40E-E98E67268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5293" y="582708"/>
          <a:ext cx="1011975" cy="26311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69785</xdr:colOff>
      <xdr:row>96</xdr:row>
      <xdr:rowOff>181703</xdr:rowOff>
    </xdr:from>
    <xdr:to>
      <xdr:col>5</xdr:col>
      <xdr:colOff>820968</xdr:colOff>
      <xdr:row>118</xdr:row>
      <xdr:rowOff>103120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39637C35-DAA2-46DF-ABE7-4BE42AF1C4C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355307</xdr:colOff>
      <xdr:row>99</xdr:row>
      <xdr:rowOff>40169</xdr:rowOff>
    </xdr:from>
    <xdr:to>
      <xdr:col>11</xdr:col>
      <xdr:colOff>1936705</xdr:colOff>
      <xdr:row>115</xdr:row>
      <xdr:rowOff>115417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44B2F204-52F0-4E49-B79C-63C7BEC22DA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2233542</xdr:colOff>
      <xdr:row>99</xdr:row>
      <xdr:rowOff>59124</xdr:rowOff>
    </xdr:from>
    <xdr:to>
      <xdr:col>11</xdr:col>
      <xdr:colOff>5008857</xdr:colOff>
      <xdr:row>115</xdr:row>
      <xdr:rowOff>136277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853D0531-B37D-4DF0-B849-34F48A900BD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237926</xdr:colOff>
      <xdr:row>98</xdr:row>
      <xdr:rowOff>171586</xdr:rowOff>
    </xdr:from>
    <xdr:to>
      <xdr:col>9</xdr:col>
      <xdr:colOff>809892</xdr:colOff>
      <xdr:row>115</xdr:row>
      <xdr:rowOff>22503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657ECA8-0919-A8B7-4867-BEA7883A14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4312526</xdr:colOff>
      <xdr:row>1</xdr:row>
      <xdr:rowOff>11206</xdr:rowOff>
    </xdr:from>
    <xdr:to>
      <xdr:col>13</xdr:col>
      <xdr:colOff>139338</xdr:colOff>
      <xdr:row>4</xdr:row>
      <xdr:rowOff>187351</xdr:rowOff>
    </xdr:to>
    <xdr:pic>
      <xdr:nvPicPr>
        <xdr:cNvPr id="7" name="Grafik 6" descr="Logo DAfStb">
          <a:extLst>
            <a:ext uri="{FF2B5EF4-FFF2-40B4-BE49-F238E27FC236}">
              <a16:creationId xmlns:a16="http://schemas.microsoft.com/office/drawing/2014/main" id="{DF6A43AB-5145-4416-9BF3-ED7BFD99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3467" y="201706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403411</xdr:colOff>
      <xdr:row>2</xdr:row>
      <xdr:rowOff>190501</xdr:rowOff>
    </xdr:from>
    <xdr:to>
      <xdr:col>11</xdr:col>
      <xdr:colOff>3999015</xdr:colOff>
      <xdr:row>4</xdr:row>
      <xdr:rowOff>23311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4B06883-5DC9-4880-8424-65C8C0AD8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4352" y="571501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10</xdr:col>
      <xdr:colOff>280146</xdr:colOff>
      <xdr:row>2</xdr:row>
      <xdr:rowOff>201708</xdr:rowOff>
    </xdr:from>
    <xdr:to>
      <xdr:col>11</xdr:col>
      <xdr:colOff>104298</xdr:colOff>
      <xdr:row>4</xdr:row>
      <xdr:rowOff>50203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821103D-FC45-4E9D-8835-93C1C9C6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264" y="582708"/>
          <a:ext cx="1011975" cy="26311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0.88029</cdr:x>
      <cdr:y>0.08555</cdr:y>
    </cdr:from>
    <cdr:to>
      <cdr:x>0.97234</cdr:x>
      <cdr:y>0.14552</cdr:y>
    </cdr:to>
    <cdr:sp macro="" textlink="">
      <cdr:nvSpPr>
        <cdr:cNvPr id="9" name="Textfeld 1">
          <a:extLst xmlns:a="http://schemas.openxmlformats.org/drawingml/2006/main">
            <a:ext uri="{FF2B5EF4-FFF2-40B4-BE49-F238E27FC236}">
              <a16:creationId xmlns:a16="http://schemas.microsoft.com/office/drawing/2014/main" id="{CD6211F5-D819-6824-599D-BEC0877718DA}"/>
            </a:ext>
          </a:extLst>
        </cdr:cNvPr>
        <cdr:cNvSpPr txBox="1"/>
      </cdr:nvSpPr>
      <cdr:spPr>
        <a:xfrm xmlns:a="http://schemas.openxmlformats.org/drawingml/2006/main">
          <a:off x="5070475" y="307975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Ref.</a:t>
          </a:r>
        </a:p>
      </cdr:txBody>
    </cdr:sp>
  </cdr:relSizeAnchor>
  <cdr:relSizeAnchor xmlns:cdr="http://schemas.openxmlformats.org/drawingml/2006/chartDrawing">
    <cdr:from>
      <cdr:x>0.88194</cdr:x>
      <cdr:y>0.16228</cdr:y>
    </cdr:from>
    <cdr:to>
      <cdr:x>0.974</cdr:x>
      <cdr:y>0.22225</cdr:y>
    </cdr:to>
    <cdr:sp macro="" textlink="">
      <cdr:nvSpPr>
        <cdr:cNvPr id="10" name="Textfeld 1">
          <a:extLst xmlns:a="http://schemas.openxmlformats.org/drawingml/2006/main">
            <a:ext uri="{FF2B5EF4-FFF2-40B4-BE49-F238E27FC236}">
              <a16:creationId xmlns:a16="http://schemas.microsoft.com/office/drawing/2014/main" id="{A1614CDE-B543-0C90-2F17-FA37386E609A}"/>
            </a:ext>
          </a:extLst>
        </cdr:cNvPr>
        <cdr:cNvSpPr txBox="1"/>
      </cdr:nvSpPr>
      <cdr:spPr>
        <a:xfrm xmlns:a="http://schemas.openxmlformats.org/drawingml/2006/main">
          <a:off x="5080000" y="5842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-10</a:t>
          </a:r>
        </a:p>
      </cdr:txBody>
    </cdr:sp>
  </cdr:relSizeAnchor>
  <cdr:relSizeAnchor xmlns:cdr="http://schemas.openxmlformats.org/drawingml/2006/chartDrawing">
    <cdr:from>
      <cdr:x>0.88194</cdr:x>
      <cdr:y>0.23636</cdr:y>
    </cdr:from>
    <cdr:to>
      <cdr:x>0.974</cdr:x>
      <cdr:y>0.29633</cdr:y>
    </cdr:to>
    <cdr:sp macro="" textlink="">
      <cdr:nvSpPr>
        <cdr:cNvPr id="11" name="Textfeld 1">
          <a:extLst xmlns:a="http://schemas.openxmlformats.org/drawingml/2006/main">
            <a:ext uri="{FF2B5EF4-FFF2-40B4-BE49-F238E27FC236}">
              <a16:creationId xmlns:a16="http://schemas.microsoft.com/office/drawing/2014/main" id="{42ADB4D4-FEDE-91FD-D20B-B7903C7EAD9F}"/>
            </a:ext>
          </a:extLst>
        </cdr:cNvPr>
        <cdr:cNvSpPr txBox="1"/>
      </cdr:nvSpPr>
      <cdr:spPr>
        <a:xfrm xmlns:a="http://schemas.openxmlformats.org/drawingml/2006/main">
          <a:off x="5080000" y="8509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-20</a:t>
          </a:r>
        </a:p>
      </cdr:txBody>
    </cdr:sp>
  </cdr:relSizeAnchor>
  <cdr:relSizeAnchor xmlns:cdr="http://schemas.openxmlformats.org/drawingml/2006/chartDrawing">
    <cdr:from>
      <cdr:x>0.88194</cdr:x>
      <cdr:y>0.31044</cdr:y>
    </cdr:from>
    <cdr:to>
      <cdr:x>0.974</cdr:x>
      <cdr:y>0.37042</cdr:y>
    </cdr:to>
    <cdr:sp macro="" textlink="">
      <cdr:nvSpPr>
        <cdr:cNvPr id="12" name="Textfeld 1">
          <a:extLst xmlns:a="http://schemas.openxmlformats.org/drawingml/2006/main">
            <a:ext uri="{FF2B5EF4-FFF2-40B4-BE49-F238E27FC236}">
              <a16:creationId xmlns:a16="http://schemas.microsoft.com/office/drawing/2014/main" id="{87319B74-6217-28B6-9A26-8D5BB0313C3A}"/>
            </a:ext>
          </a:extLst>
        </cdr:cNvPr>
        <cdr:cNvSpPr txBox="1"/>
      </cdr:nvSpPr>
      <cdr:spPr>
        <a:xfrm xmlns:a="http://schemas.openxmlformats.org/drawingml/2006/main">
          <a:off x="5080000" y="11176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-30</a:t>
          </a:r>
        </a:p>
      </cdr:txBody>
    </cdr:sp>
  </cdr:relSizeAnchor>
  <cdr:relSizeAnchor xmlns:cdr="http://schemas.openxmlformats.org/drawingml/2006/chartDrawing">
    <cdr:from>
      <cdr:x>0.8836</cdr:x>
      <cdr:y>0.37924</cdr:y>
    </cdr:from>
    <cdr:to>
      <cdr:x>0.97565</cdr:x>
      <cdr:y>0.43921</cdr:y>
    </cdr:to>
    <cdr:sp macro="" textlink="">
      <cdr:nvSpPr>
        <cdr:cNvPr id="13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9525" y="136525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-40</a:t>
          </a:r>
        </a:p>
      </cdr:txBody>
    </cdr:sp>
  </cdr:relSizeAnchor>
  <cdr:relSizeAnchor xmlns:cdr="http://schemas.openxmlformats.org/drawingml/2006/chartDrawing">
    <cdr:from>
      <cdr:x>0.8836</cdr:x>
      <cdr:y>0.45067</cdr:y>
    </cdr:from>
    <cdr:to>
      <cdr:x>0.97565</cdr:x>
      <cdr:y>0.51065</cdr:y>
    </cdr:to>
    <cdr:sp macro="" textlink="">
      <cdr:nvSpPr>
        <cdr:cNvPr id="14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9525" y="1622425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-50</a:t>
          </a:r>
        </a:p>
      </cdr:txBody>
    </cdr:sp>
  </cdr:relSizeAnchor>
  <cdr:relSizeAnchor xmlns:cdr="http://schemas.openxmlformats.org/drawingml/2006/chartDrawing">
    <cdr:from>
      <cdr:x>0.88194</cdr:x>
      <cdr:y>0.53005</cdr:y>
    </cdr:from>
    <cdr:to>
      <cdr:x>0.974</cdr:x>
      <cdr:y>0.59002</cdr:y>
    </cdr:to>
    <cdr:sp macro="" textlink="">
      <cdr:nvSpPr>
        <cdr:cNvPr id="15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0000" y="1908175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-60</a:t>
          </a:r>
        </a:p>
      </cdr:txBody>
    </cdr:sp>
  </cdr:relSizeAnchor>
  <cdr:relSizeAnchor xmlns:cdr="http://schemas.openxmlformats.org/drawingml/2006/chartDrawing">
    <cdr:from>
      <cdr:x>0.88194</cdr:x>
      <cdr:y>0.60678</cdr:y>
    </cdr:from>
    <cdr:to>
      <cdr:x>0.974</cdr:x>
      <cdr:y>0.66675</cdr:y>
    </cdr:to>
    <cdr:sp macro="" textlink="">
      <cdr:nvSpPr>
        <cdr:cNvPr id="16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0000" y="21844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-70</a:t>
          </a:r>
        </a:p>
      </cdr:txBody>
    </cdr:sp>
  </cdr:relSizeAnchor>
  <cdr:relSizeAnchor xmlns:cdr="http://schemas.openxmlformats.org/drawingml/2006/chartDrawing">
    <cdr:from>
      <cdr:x>0.8542</cdr:x>
      <cdr:y>0.88435</cdr:y>
    </cdr:from>
    <cdr:to>
      <cdr:x>0.90686</cdr:x>
      <cdr:y>0.94533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95F8B219-EB86-20C4-9B67-07C63803625B}"/>
            </a:ext>
          </a:extLst>
        </cdr:cNvPr>
        <cdr:cNvSpPr txBox="1"/>
      </cdr:nvSpPr>
      <cdr:spPr>
        <a:xfrm xmlns:a="http://schemas.openxmlformats.org/drawingml/2006/main" rot="16200000">
          <a:off x="4955957" y="3326510"/>
          <a:ext cx="231824" cy="30330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600" kern="12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0.79941</cdr:x>
      <cdr:y>0.15919</cdr:y>
    </cdr:from>
    <cdr:to>
      <cdr:x>0.89146</cdr:x>
      <cdr:y>0.21916</cdr:y>
    </cdr:to>
    <cdr:sp macro="" textlink="">
      <cdr:nvSpPr>
        <cdr:cNvPr id="9" name="Textfeld 1">
          <a:extLst xmlns:a="http://schemas.openxmlformats.org/drawingml/2006/main">
            <a:ext uri="{FF2B5EF4-FFF2-40B4-BE49-F238E27FC236}">
              <a16:creationId xmlns:a16="http://schemas.microsoft.com/office/drawing/2014/main" id="{CD6211F5-D819-6824-599D-BEC0877718DA}"/>
            </a:ext>
          </a:extLst>
        </cdr:cNvPr>
        <cdr:cNvSpPr txBox="1"/>
      </cdr:nvSpPr>
      <cdr:spPr>
        <a:xfrm xmlns:a="http://schemas.openxmlformats.org/drawingml/2006/main">
          <a:off x="2289400" y="466247"/>
          <a:ext cx="263620" cy="17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Ref.</a:t>
          </a:r>
        </a:p>
      </cdr:txBody>
    </cdr:sp>
  </cdr:relSizeAnchor>
  <cdr:relSizeAnchor xmlns:cdr="http://schemas.openxmlformats.org/drawingml/2006/chartDrawing">
    <cdr:from>
      <cdr:x>0.79964</cdr:x>
      <cdr:y>0.23299</cdr:y>
    </cdr:from>
    <cdr:to>
      <cdr:x>0.89169</cdr:x>
      <cdr:y>0.29296</cdr:y>
    </cdr:to>
    <cdr:sp macro="" textlink="">
      <cdr:nvSpPr>
        <cdr:cNvPr id="10" name="Textfeld 1">
          <a:extLst xmlns:a="http://schemas.openxmlformats.org/drawingml/2006/main">
            <a:ext uri="{FF2B5EF4-FFF2-40B4-BE49-F238E27FC236}">
              <a16:creationId xmlns:a16="http://schemas.microsoft.com/office/drawing/2014/main" id="{A1614CDE-B543-0C90-2F17-FA37386E609A}"/>
            </a:ext>
          </a:extLst>
        </cdr:cNvPr>
        <cdr:cNvSpPr txBox="1"/>
      </cdr:nvSpPr>
      <cdr:spPr>
        <a:xfrm xmlns:a="http://schemas.openxmlformats.org/drawingml/2006/main">
          <a:off x="2290073" y="682409"/>
          <a:ext cx="263620" cy="175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-10</a:t>
          </a:r>
        </a:p>
      </cdr:txBody>
    </cdr:sp>
  </cdr:relSizeAnchor>
  <cdr:relSizeAnchor xmlns:cdr="http://schemas.openxmlformats.org/drawingml/2006/chartDrawing">
    <cdr:from>
      <cdr:x>0.80011</cdr:x>
      <cdr:y>0.30435</cdr:y>
    </cdr:from>
    <cdr:to>
      <cdr:x>0.89217</cdr:x>
      <cdr:y>0.36432</cdr:y>
    </cdr:to>
    <cdr:sp macro="" textlink="">
      <cdr:nvSpPr>
        <cdr:cNvPr id="11" name="Textfeld 1">
          <a:extLst xmlns:a="http://schemas.openxmlformats.org/drawingml/2006/main">
            <a:ext uri="{FF2B5EF4-FFF2-40B4-BE49-F238E27FC236}">
              <a16:creationId xmlns:a16="http://schemas.microsoft.com/office/drawing/2014/main" id="{42ADB4D4-FEDE-91FD-D20B-B7903C7EAD9F}"/>
            </a:ext>
          </a:extLst>
        </cdr:cNvPr>
        <cdr:cNvSpPr txBox="1"/>
      </cdr:nvSpPr>
      <cdr:spPr>
        <a:xfrm xmlns:a="http://schemas.openxmlformats.org/drawingml/2006/main">
          <a:off x="2288377" y="891417"/>
          <a:ext cx="263298" cy="175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-20</a:t>
          </a:r>
        </a:p>
      </cdr:txBody>
    </cdr:sp>
  </cdr:relSizeAnchor>
  <cdr:relSizeAnchor xmlns:cdr="http://schemas.openxmlformats.org/drawingml/2006/chartDrawing">
    <cdr:from>
      <cdr:x>0.7987</cdr:x>
      <cdr:y>0.37901</cdr:y>
    </cdr:from>
    <cdr:to>
      <cdr:x>0.89076</cdr:x>
      <cdr:y>0.43899</cdr:y>
    </cdr:to>
    <cdr:sp macro="" textlink="">
      <cdr:nvSpPr>
        <cdr:cNvPr id="12" name="Textfeld 1">
          <a:extLst xmlns:a="http://schemas.openxmlformats.org/drawingml/2006/main">
            <a:ext uri="{FF2B5EF4-FFF2-40B4-BE49-F238E27FC236}">
              <a16:creationId xmlns:a16="http://schemas.microsoft.com/office/drawing/2014/main" id="{87319B74-6217-28B6-9A26-8D5BB0313C3A}"/>
            </a:ext>
          </a:extLst>
        </cdr:cNvPr>
        <cdr:cNvSpPr txBox="1"/>
      </cdr:nvSpPr>
      <cdr:spPr>
        <a:xfrm xmlns:a="http://schemas.openxmlformats.org/drawingml/2006/main">
          <a:off x="2284324" y="1110087"/>
          <a:ext cx="263298" cy="17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-30</a:t>
          </a:r>
        </a:p>
      </cdr:txBody>
    </cdr:sp>
  </cdr:relSizeAnchor>
  <cdr:relSizeAnchor xmlns:cdr="http://schemas.openxmlformats.org/drawingml/2006/chartDrawing">
    <cdr:from>
      <cdr:x>0.80082</cdr:x>
      <cdr:y>0.45701</cdr:y>
    </cdr:from>
    <cdr:to>
      <cdr:x>0.89287</cdr:x>
      <cdr:y>0.51698</cdr:y>
    </cdr:to>
    <cdr:sp macro="" textlink="">
      <cdr:nvSpPr>
        <cdr:cNvPr id="13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0393" y="1338549"/>
          <a:ext cx="263270" cy="17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-40</a:t>
          </a:r>
        </a:p>
      </cdr:txBody>
    </cdr:sp>
  </cdr:relSizeAnchor>
  <cdr:relSizeAnchor xmlns:cdr="http://schemas.openxmlformats.org/drawingml/2006/chartDrawing">
    <cdr:from>
      <cdr:x>0.80082</cdr:x>
      <cdr:y>0.53071</cdr:y>
    </cdr:from>
    <cdr:to>
      <cdr:x>0.89287</cdr:x>
      <cdr:y>0.59069</cdr:y>
    </cdr:to>
    <cdr:sp macro="" textlink="">
      <cdr:nvSpPr>
        <cdr:cNvPr id="14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0392" y="1554421"/>
          <a:ext cx="263270" cy="17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-50</a:t>
          </a:r>
        </a:p>
      </cdr:txBody>
    </cdr:sp>
  </cdr:relSizeAnchor>
  <cdr:relSizeAnchor xmlns:cdr="http://schemas.openxmlformats.org/drawingml/2006/chartDrawing">
    <cdr:from>
      <cdr:x>0.80153</cdr:x>
      <cdr:y>0.60459</cdr:y>
    </cdr:from>
    <cdr:to>
      <cdr:x>0.89359</cdr:x>
      <cdr:y>0.66456</cdr:y>
    </cdr:to>
    <cdr:sp macro="" textlink="">
      <cdr:nvSpPr>
        <cdr:cNvPr id="15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2431" y="1770814"/>
          <a:ext cx="263298" cy="17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-60</a:t>
          </a:r>
        </a:p>
      </cdr:txBody>
    </cdr:sp>
  </cdr:relSizeAnchor>
  <cdr:relSizeAnchor xmlns:cdr="http://schemas.openxmlformats.org/drawingml/2006/chartDrawing">
    <cdr:from>
      <cdr:x>0.80295</cdr:x>
      <cdr:y>0.67769</cdr:y>
    </cdr:from>
    <cdr:to>
      <cdr:x>0.89501</cdr:x>
      <cdr:y>0.73766</cdr:y>
    </cdr:to>
    <cdr:sp macro="" textlink="">
      <cdr:nvSpPr>
        <cdr:cNvPr id="16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6484" y="1984917"/>
          <a:ext cx="263298" cy="175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-70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0.80074</cdr:x>
      <cdr:y>0.08552</cdr:y>
    </cdr:from>
    <cdr:to>
      <cdr:x>0.89279</cdr:x>
      <cdr:y>0.14549</cdr:y>
    </cdr:to>
    <cdr:sp macro="" textlink="">
      <cdr:nvSpPr>
        <cdr:cNvPr id="9" name="Textfeld 1">
          <a:extLst xmlns:a="http://schemas.openxmlformats.org/drawingml/2006/main">
            <a:ext uri="{FF2B5EF4-FFF2-40B4-BE49-F238E27FC236}">
              <a16:creationId xmlns:a16="http://schemas.microsoft.com/office/drawing/2014/main" id="{CD6211F5-D819-6824-599D-BEC0877718DA}"/>
            </a:ext>
          </a:extLst>
        </cdr:cNvPr>
        <cdr:cNvSpPr txBox="1"/>
      </cdr:nvSpPr>
      <cdr:spPr>
        <a:xfrm xmlns:a="http://schemas.openxmlformats.org/drawingml/2006/main">
          <a:off x="2285552" y="256498"/>
          <a:ext cx="262737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Ref.</a:t>
          </a:r>
        </a:p>
      </cdr:txBody>
    </cdr:sp>
  </cdr:relSizeAnchor>
  <cdr:relSizeAnchor xmlns:cdr="http://schemas.openxmlformats.org/drawingml/2006/chartDrawing">
    <cdr:from>
      <cdr:x>0.79964</cdr:x>
      <cdr:y>0.16694</cdr:y>
    </cdr:from>
    <cdr:to>
      <cdr:x>0.89169</cdr:x>
      <cdr:y>0.22691</cdr:y>
    </cdr:to>
    <cdr:sp macro="" textlink="">
      <cdr:nvSpPr>
        <cdr:cNvPr id="10" name="Textfeld 1">
          <a:extLst xmlns:a="http://schemas.openxmlformats.org/drawingml/2006/main">
            <a:ext uri="{FF2B5EF4-FFF2-40B4-BE49-F238E27FC236}">
              <a16:creationId xmlns:a16="http://schemas.microsoft.com/office/drawing/2014/main" id="{A1614CDE-B543-0C90-2F17-FA37386E609A}"/>
            </a:ext>
          </a:extLst>
        </cdr:cNvPr>
        <cdr:cNvSpPr txBox="1"/>
      </cdr:nvSpPr>
      <cdr:spPr>
        <a:xfrm xmlns:a="http://schemas.openxmlformats.org/drawingml/2006/main">
          <a:off x="2282399" y="500716"/>
          <a:ext cx="262737" cy="179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-10</a:t>
          </a:r>
        </a:p>
      </cdr:txBody>
    </cdr:sp>
  </cdr:relSizeAnchor>
  <cdr:relSizeAnchor xmlns:cdr="http://schemas.openxmlformats.org/drawingml/2006/chartDrawing">
    <cdr:from>
      <cdr:x>0.80011</cdr:x>
      <cdr:y>0.24973</cdr:y>
    </cdr:from>
    <cdr:to>
      <cdr:x>0.89217</cdr:x>
      <cdr:y>0.3097</cdr:y>
    </cdr:to>
    <cdr:sp macro="" textlink="">
      <cdr:nvSpPr>
        <cdr:cNvPr id="11" name="Textfeld 1">
          <a:extLst xmlns:a="http://schemas.openxmlformats.org/drawingml/2006/main">
            <a:ext uri="{FF2B5EF4-FFF2-40B4-BE49-F238E27FC236}">
              <a16:creationId xmlns:a16="http://schemas.microsoft.com/office/drawing/2014/main" id="{42ADB4D4-FEDE-91FD-D20B-B7903C7EAD9F}"/>
            </a:ext>
          </a:extLst>
        </cdr:cNvPr>
        <cdr:cNvSpPr txBox="1"/>
      </cdr:nvSpPr>
      <cdr:spPr>
        <a:xfrm xmlns:a="http://schemas.openxmlformats.org/drawingml/2006/main">
          <a:off x="2283740" y="749044"/>
          <a:ext cx="262766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-20</a:t>
          </a:r>
        </a:p>
      </cdr:txBody>
    </cdr:sp>
  </cdr:relSizeAnchor>
  <cdr:relSizeAnchor xmlns:cdr="http://schemas.openxmlformats.org/drawingml/2006/chartDrawing">
    <cdr:from>
      <cdr:x>0.80137</cdr:x>
      <cdr:y>0.32947</cdr:y>
    </cdr:from>
    <cdr:to>
      <cdr:x>0.89343</cdr:x>
      <cdr:y>0.38945</cdr:y>
    </cdr:to>
    <cdr:sp macro="" textlink="">
      <cdr:nvSpPr>
        <cdr:cNvPr id="12" name="Textfeld 1">
          <a:extLst xmlns:a="http://schemas.openxmlformats.org/drawingml/2006/main">
            <a:ext uri="{FF2B5EF4-FFF2-40B4-BE49-F238E27FC236}">
              <a16:creationId xmlns:a16="http://schemas.microsoft.com/office/drawing/2014/main" id="{87319B74-6217-28B6-9A26-8D5BB0313C3A}"/>
            </a:ext>
          </a:extLst>
        </cdr:cNvPr>
        <cdr:cNvSpPr txBox="1"/>
      </cdr:nvSpPr>
      <cdr:spPr>
        <a:xfrm xmlns:a="http://schemas.openxmlformats.org/drawingml/2006/main">
          <a:off x="2287336" y="988221"/>
          <a:ext cx="262765" cy="179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-30</a:t>
          </a:r>
        </a:p>
      </cdr:txBody>
    </cdr:sp>
  </cdr:relSizeAnchor>
  <cdr:relSizeAnchor xmlns:cdr="http://schemas.openxmlformats.org/drawingml/2006/chartDrawing">
    <cdr:from>
      <cdr:x>0.80082</cdr:x>
      <cdr:y>0.41255</cdr:y>
    </cdr:from>
    <cdr:to>
      <cdr:x>0.89287</cdr:x>
      <cdr:y>0.47252</cdr:y>
    </cdr:to>
    <cdr:sp macro="" textlink="">
      <cdr:nvSpPr>
        <cdr:cNvPr id="13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85767" y="1237416"/>
          <a:ext cx="262737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-40</a:t>
          </a:r>
        </a:p>
      </cdr:txBody>
    </cdr:sp>
  </cdr:relSizeAnchor>
  <cdr:relSizeAnchor xmlns:cdr="http://schemas.openxmlformats.org/drawingml/2006/chartDrawing">
    <cdr:from>
      <cdr:x>0.80349</cdr:x>
      <cdr:y>0.49514</cdr:y>
    </cdr:from>
    <cdr:to>
      <cdr:x>0.89554</cdr:x>
      <cdr:y>0.55512</cdr:y>
    </cdr:to>
    <cdr:sp macro="" textlink="">
      <cdr:nvSpPr>
        <cdr:cNvPr id="14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3387" y="1485144"/>
          <a:ext cx="262737" cy="179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-50</a:t>
          </a:r>
        </a:p>
      </cdr:txBody>
    </cdr:sp>
  </cdr:relSizeAnchor>
  <cdr:relSizeAnchor xmlns:cdr="http://schemas.openxmlformats.org/drawingml/2006/chartDrawing">
    <cdr:from>
      <cdr:x>0.8002</cdr:x>
      <cdr:y>0.57283</cdr:y>
    </cdr:from>
    <cdr:to>
      <cdr:x>0.89226</cdr:x>
      <cdr:y>0.6328</cdr:y>
    </cdr:to>
    <cdr:sp macro="" textlink="">
      <cdr:nvSpPr>
        <cdr:cNvPr id="15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83983" y="1718171"/>
          <a:ext cx="262766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-60</a:t>
          </a:r>
        </a:p>
      </cdr:txBody>
    </cdr:sp>
  </cdr:relSizeAnchor>
  <cdr:relSizeAnchor xmlns:cdr="http://schemas.openxmlformats.org/drawingml/2006/chartDrawing">
    <cdr:from>
      <cdr:x>0.80028</cdr:x>
      <cdr:y>0.6561</cdr:y>
    </cdr:from>
    <cdr:to>
      <cdr:x>0.89234</cdr:x>
      <cdr:y>0.71607</cdr:y>
    </cdr:to>
    <cdr:sp macro="" textlink="">
      <cdr:nvSpPr>
        <cdr:cNvPr id="16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84227" y="1967909"/>
          <a:ext cx="262765" cy="179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-70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580967</xdr:colOff>
      <xdr:row>1</xdr:row>
      <xdr:rowOff>22412</xdr:rowOff>
    </xdr:from>
    <xdr:to>
      <xdr:col>19</xdr:col>
      <xdr:colOff>172955</xdr:colOff>
      <xdr:row>4</xdr:row>
      <xdr:rowOff>198557</xdr:rowOff>
    </xdr:to>
    <xdr:pic>
      <xdr:nvPicPr>
        <xdr:cNvPr id="2" name="Grafik 1" descr="Logo DAfStb">
          <a:extLst>
            <a:ext uri="{FF2B5EF4-FFF2-40B4-BE49-F238E27FC236}">
              <a16:creationId xmlns:a16="http://schemas.microsoft.com/office/drawing/2014/main" id="{2906E73B-1A56-4DA0-A0E2-C3F76713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42" y="212912"/>
          <a:ext cx="1820838" cy="78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963706</xdr:colOff>
      <xdr:row>10</xdr:row>
      <xdr:rowOff>89648</xdr:rowOff>
    </xdr:from>
    <xdr:to>
      <xdr:col>7</xdr:col>
      <xdr:colOff>1161490</xdr:colOff>
      <xdr:row>26</xdr:row>
      <xdr:rowOff>110379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4747AF6-51E3-451E-B324-4840D423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265" y="1781736"/>
          <a:ext cx="6159313" cy="2261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11206</xdr:colOff>
      <xdr:row>142</xdr:row>
      <xdr:rowOff>44823</xdr:rowOff>
    </xdr:from>
    <xdr:to>
      <xdr:col>3</xdr:col>
      <xdr:colOff>805766</xdr:colOff>
      <xdr:row>157</xdr:row>
      <xdr:rowOff>168525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8D21148-1DE8-191C-525C-3A1BF2B3D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12729882"/>
          <a:ext cx="4346825" cy="2981202"/>
        </a:xfrm>
        <a:prstGeom prst="rect">
          <a:avLst/>
        </a:prstGeom>
      </xdr:spPr>
    </xdr:pic>
    <xdr:clientData/>
  </xdr:twoCellAnchor>
  <xdr:twoCellAnchor editAs="oneCell">
    <xdr:from>
      <xdr:col>3</xdr:col>
      <xdr:colOff>1086971</xdr:colOff>
      <xdr:row>142</xdr:row>
      <xdr:rowOff>44823</xdr:rowOff>
    </xdr:from>
    <xdr:to>
      <xdr:col>5</xdr:col>
      <xdr:colOff>472420</xdr:colOff>
      <xdr:row>157</xdr:row>
      <xdr:rowOff>162429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71E3A2F8-6036-9D3B-7BC0-9418B76A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8530" y="12729882"/>
          <a:ext cx="2859272" cy="2975106"/>
        </a:xfrm>
        <a:prstGeom prst="rect">
          <a:avLst/>
        </a:prstGeom>
      </xdr:spPr>
    </xdr:pic>
    <xdr:clientData/>
  </xdr:twoCellAnchor>
  <xdr:twoCellAnchor editAs="oneCell">
    <xdr:from>
      <xdr:col>5</xdr:col>
      <xdr:colOff>728383</xdr:colOff>
      <xdr:row>142</xdr:row>
      <xdr:rowOff>44824</xdr:rowOff>
    </xdr:from>
    <xdr:to>
      <xdr:col>7</xdr:col>
      <xdr:colOff>1136528</xdr:colOff>
      <xdr:row>157</xdr:row>
      <xdr:rowOff>162430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1B936934-9D44-C7A9-4694-28B4F80E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33765" y="12729883"/>
          <a:ext cx="2895851" cy="2975106"/>
        </a:xfrm>
        <a:prstGeom prst="rect">
          <a:avLst/>
        </a:prstGeom>
      </xdr:spPr>
    </xdr:pic>
    <xdr:clientData/>
  </xdr:twoCellAnchor>
  <xdr:twoCellAnchor editAs="oneCell">
    <xdr:from>
      <xdr:col>12</xdr:col>
      <xdr:colOff>1030942</xdr:colOff>
      <xdr:row>138</xdr:row>
      <xdr:rowOff>11206</xdr:rowOff>
    </xdr:from>
    <xdr:to>
      <xdr:col>17</xdr:col>
      <xdr:colOff>347899</xdr:colOff>
      <xdr:row>158</xdr:row>
      <xdr:rowOff>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C8E566E0-0A7A-11E5-5CEC-EC09D3D9C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48413" y="11934265"/>
          <a:ext cx="4919898" cy="380423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54</xdr:row>
      <xdr:rowOff>35019</xdr:rowOff>
    </xdr:from>
    <xdr:ext cx="22932905" cy="4324582"/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7079977A-A763-4229-A0AE-3DE575A7F6A6}"/>
            </a:ext>
          </a:extLst>
        </xdr:cNvPr>
        <xdr:cNvSpPr txBox="1"/>
      </xdr:nvSpPr>
      <xdr:spPr>
        <a:xfrm rot="19425898">
          <a:off x="0" y="6359619"/>
          <a:ext cx="22932905" cy="432458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8700" b="1" i="0" u="none" strike="noStrike" kern="0" cap="none" spc="0" normalizeH="0" baseline="0" noProof="0">
              <a:ln>
                <a:noFill/>
              </a:ln>
              <a:solidFill>
                <a:srgbClr val="FF0000">
                  <a:alpha val="42000"/>
                </a:srgbClr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 U S T E R</a:t>
          </a:r>
        </a:p>
      </xdr:txBody>
    </xdr:sp>
    <xdr:clientData/>
  </xdr:oneCellAnchor>
  <xdr:twoCellAnchor editAs="oneCell">
    <xdr:from>
      <xdr:col>13</xdr:col>
      <xdr:colOff>44824</xdr:colOff>
      <xdr:row>2</xdr:row>
      <xdr:rowOff>201706</xdr:rowOff>
    </xdr:from>
    <xdr:to>
      <xdr:col>16</xdr:col>
      <xdr:colOff>110575</xdr:colOff>
      <xdr:row>4</xdr:row>
      <xdr:rowOff>34516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A7D004E-D0CE-4E62-959A-06BA544EC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8559" y="582706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</xdr:row>
      <xdr:rowOff>212913</xdr:rowOff>
    </xdr:from>
    <xdr:to>
      <xdr:col>12</xdr:col>
      <xdr:colOff>1011975</xdr:colOff>
      <xdr:row>4</xdr:row>
      <xdr:rowOff>61408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30965FE-A10E-47DB-AD25-A97208464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7471" y="593913"/>
          <a:ext cx="1011975" cy="2631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580967</xdr:colOff>
      <xdr:row>1</xdr:row>
      <xdr:rowOff>22412</xdr:rowOff>
    </xdr:from>
    <xdr:to>
      <xdr:col>19</xdr:col>
      <xdr:colOff>172955</xdr:colOff>
      <xdr:row>4</xdr:row>
      <xdr:rowOff>198557</xdr:rowOff>
    </xdr:to>
    <xdr:pic>
      <xdr:nvPicPr>
        <xdr:cNvPr id="3" name="Grafik 2" descr="Logo DAfStb">
          <a:extLst>
            <a:ext uri="{FF2B5EF4-FFF2-40B4-BE49-F238E27FC236}">
              <a16:creationId xmlns:a16="http://schemas.microsoft.com/office/drawing/2014/main" id="{05C052B7-E67A-C831-37DB-67A0F0AE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94555" y="212912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1159498</xdr:colOff>
      <xdr:row>136</xdr:row>
      <xdr:rowOff>60423</xdr:rowOff>
    </xdr:from>
    <xdr:to>
      <xdr:col>17</xdr:col>
      <xdr:colOff>470705</xdr:colOff>
      <xdr:row>156</xdr:row>
      <xdr:rowOff>140159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B9EAB99-9D50-49D4-ADC2-D0B8FE3BB00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1148298</xdr:colOff>
      <xdr:row>141</xdr:row>
      <xdr:rowOff>60550</xdr:rowOff>
    </xdr:from>
    <xdr:to>
      <xdr:col>5</xdr:col>
      <xdr:colOff>527918</xdr:colOff>
      <xdr:row>156</xdr:row>
      <xdr:rowOff>171993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E47279-D811-4A33-A11C-9A495EE4B5F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799703</xdr:colOff>
      <xdr:row>141</xdr:row>
      <xdr:rowOff>58850</xdr:rowOff>
    </xdr:from>
    <xdr:to>
      <xdr:col>7</xdr:col>
      <xdr:colOff>1203668</xdr:colOff>
      <xdr:row>156</xdr:row>
      <xdr:rowOff>171350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A108C1D8-389F-4F52-BD31-F269F5A65CC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31500</xdr:colOff>
      <xdr:row>141</xdr:row>
      <xdr:rowOff>44631</xdr:rowOff>
    </xdr:from>
    <xdr:to>
      <xdr:col>3</xdr:col>
      <xdr:colOff>818563</xdr:colOff>
      <xdr:row>156</xdr:row>
      <xdr:rowOff>157131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3B0A9515-D817-4609-BC41-6D65D2AE91D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974912</xdr:colOff>
      <xdr:row>10</xdr:row>
      <xdr:rowOff>89647</xdr:rowOff>
    </xdr:from>
    <xdr:to>
      <xdr:col>7</xdr:col>
      <xdr:colOff>1172696</xdr:colOff>
      <xdr:row>26</xdr:row>
      <xdr:rowOff>110378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275F8BAE-0C67-D4DB-1FF9-B30A3AF0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6471" y="1781735"/>
          <a:ext cx="6159313" cy="2261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134471</xdr:colOff>
      <xdr:row>2</xdr:row>
      <xdr:rowOff>190500</xdr:rowOff>
    </xdr:from>
    <xdr:to>
      <xdr:col>16</xdr:col>
      <xdr:colOff>200222</xdr:colOff>
      <xdr:row>4</xdr:row>
      <xdr:rowOff>23310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27CD52-DDAC-47B2-B02E-CBF4BE59C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8206" y="571500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12</xdr:col>
      <xdr:colOff>89647</xdr:colOff>
      <xdr:row>2</xdr:row>
      <xdr:rowOff>201707</xdr:rowOff>
    </xdr:from>
    <xdr:to>
      <xdr:col>12</xdr:col>
      <xdr:colOff>1101622</xdr:colOff>
      <xdr:row>4</xdr:row>
      <xdr:rowOff>50202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3FB3F87-CDC0-4117-9859-B18F925A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7118" y="582707"/>
          <a:ext cx="1011975" cy="26311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0.88029</cdr:x>
      <cdr:y>0.08555</cdr:y>
    </cdr:from>
    <cdr:to>
      <cdr:x>0.97234</cdr:x>
      <cdr:y>0.14552</cdr:y>
    </cdr:to>
    <cdr:sp macro="" textlink="">
      <cdr:nvSpPr>
        <cdr:cNvPr id="9" name="Textfeld 1">
          <a:extLst xmlns:a="http://schemas.openxmlformats.org/drawingml/2006/main">
            <a:ext uri="{FF2B5EF4-FFF2-40B4-BE49-F238E27FC236}">
              <a16:creationId xmlns:a16="http://schemas.microsoft.com/office/drawing/2014/main" id="{CD6211F5-D819-6824-599D-BEC0877718DA}"/>
            </a:ext>
          </a:extLst>
        </cdr:cNvPr>
        <cdr:cNvSpPr txBox="1"/>
      </cdr:nvSpPr>
      <cdr:spPr>
        <a:xfrm xmlns:a="http://schemas.openxmlformats.org/drawingml/2006/main">
          <a:off x="5070475" y="307975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Ref.</a:t>
          </a:r>
        </a:p>
      </cdr:txBody>
    </cdr:sp>
  </cdr:relSizeAnchor>
  <cdr:relSizeAnchor xmlns:cdr="http://schemas.openxmlformats.org/drawingml/2006/chartDrawing">
    <cdr:from>
      <cdr:x>0.88194</cdr:x>
      <cdr:y>0.16228</cdr:y>
    </cdr:from>
    <cdr:to>
      <cdr:x>0.974</cdr:x>
      <cdr:y>0.22225</cdr:y>
    </cdr:to>
    <cdr:sp macro="" textlink="">
      <cdr:nvSpPr>
        <cdr:cNvPr id="10" name="Textfeld 1">
          <a:extLst xmlns:a="http://schemas.openxmlformats.org/drawingml/2006/main">
            <a:ext uri="{FF2B5EF4-FFF2-40B4-BE49-F238E27FC236}">
              <a16:creationId xmlns:a16="http://schemas.microsoft.com/office/drawing/2014/main" id="{A1614CDE-B543-0C90-2F17-FA37386E609A}"/>
            </a:ext>
          </a:extLst>
        </cdr:cNvPr>
        <cdr:cNvSpPr txBox="1"/>
      </cdr:nvSpPr>
      <cdr:spPr>
        <a:xfrm xmlns:a="http://schemas.openxmlformats.org/drawingml/2006/main">
          <a:off x="5080000" y="5842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-10</a:t>
          </a:r>
        </a:p>
      </cdr:txBody>
    </cdr:sp>
  </cdr:relSizeAnchor>
  <cdr:relSizeAnchor xmlns:cdr="http://schemas.openxmlformats.org/drawingml/2006/chartDrawing">
    <cdr:from>
      <cdr:x>0.88194</cdr:x>
      <cdr:y>0.23636</cdr:y>
    </cdr:from>
    <cdr:to>
      <cdr:x>0.974</cdr:x>
      <cdr:y>0.29633</cdr:y>
    </cdr:to>
    <cdr:sp macro="" textlink="">
      <cdr:nvSpPr>
        <cdr:cNvPr id="11" name="Textfeld 1">
          <a:extLst xmlns:a="http://schemas.openxmlformats.org/drawingml/2006/main">
            <a:ext uri="{FF2B5EF4-FFF2-40B4-BE49-F238E27FC236}">
              <a16:creationId xmlns:a16="http://schemas.microsoft.com/office/drawing/2014/main" id="{42ADB4D4-FEDE-91FD-D20B-B7903C7EAD9F}"/>
            </a:ext>
          </a:extLst>
        </cdr:cNvPr>
        <cdr:cNvSpPr txBox="1"/>
      </cdr:nvSpPr>
      <cdr:spPr>
        <a:xfrm xmlns:a="http://schemas.openxmlformats.org/drawingml/2006/main">
          <a:off x="5080000" y="8509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-20</a:t>
          </a:r>
        </a:p>
      </cdr:txBody>
    </cdr:sp>
  </cdr:relSizeAnchor>
  <cdr:relSizeAnchor xmlns:cdr="http://schemas.openxmlformats.org/drawingml/2006/chartDrawing">
    <cdr:from>
      <cdr:x>0.88194</cdr:x>
      <cdr:y>0.31044</cdr:y>
    </cdr:from>
    <cdr:to>
      <cdr:x>0.974</cdr:x>
      <cdr:y>0.37042</cdr:y>
    </cdr:to>
    <cdr:sp macro="" textlink="">
      <cdr:nvSpPr>
        <cdr:cNvPr id="12" name="Textfeld 1">
          <a:extLst xmlns:a="http://schemas.openxmlformats.org/drawingml/2006/main">
            <a:ext uri="{FF2B5EF4-FFF2-40B4-BE49-F238E27FC236}">
              <a16:creationId xmlns:a16="http://schemas.microsoft.com/office/drawing/2014/main" id="{87319B74-6217-28B6-9A26-8D5BB0313C3A}"/>
            </a:ext>
          </a:extLst>
        </cdr:cNvPr>
        <cdr:cNvSpPr txBox="1"/>
      </cdr:nvSpPr>
      <cdr:spPr>
        <a:xfrm xmlns:a="http://schemas.openxmlformats.org/drawingml/2006/main">
          <a:off x="5080000" y="11176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-30</a:t>
          </a:r>
        </a:p>
      </cdr:txBody>
    </cdr:sp>
  </cdr:relSizeAnchor>
  <cdr:relSizeAnchor xmlns:cdr="http://schemas.openxmlformats.org/drawingml/2006/chartDrawing">
    <cdr:from>
      <cdr:x>0.8836</cdr:x>
      <cdr:y>0.37924</cdr:y>
    </cdr:from>
    <cdr:to>
      <cdr:x>0.97565</cdr:x>
      <cdr:y>0.43921</cdr:y>
    </cdr:to>
    <cdr:sp macro="" textlink="">
      <cdr:nvSpPr>
        <cdr:cNvPr id="13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9525" y="136525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-40</a:t>
          </a:r>
        </a:p>
      </cdr:txBody>
    </cdr:sp>
  </cdr:relSizeAnchor>
  <cdr:relSizeAnchor xmlns:cdr="http://schemas.openxmlformats.org/drawingml/2006/chartDrawing">
    <cdr:from>
      <cdr:x>0.8836</cdr:x>
      <cdr:y>0.45067</cdr:y>
    </cdr:from>
    <cdr:to>
      <cdr:x>0.97565</cdr:x>
      <cdr:y>0.51065</cdr:y>
    </cdr:to>
    <cdr:sp macro="" textlink="">
      <cdr:nvSpPr>
        <cdr:cNvPr id="14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9525" y="1622425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-50</a:t>
          </a:r>
        </a:p>
      </cdr:txBody>
    </cdr:sp>
  </cdr:relSizeAnchor>
  <cdr:relSizeAnchor xmlns:cdr="http://schemas.openxmlformats.org/drawingml/2006/chartDrawing">
    <cdr:from>
      <cdr:x>0.88194</cdr:x>
      <cdr:y>0.53005</cdr:y>
    </cdr:from>
    <cdr:to>
      <cdr:x>0.974</cdr:x>
      <cdr:y>0.59002</cdr:y>
    </cdr:to>
    <cdr:sp macro="" textlink="">
      <cdr:nvSpPr>
        <cdr:cNvPr id="15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0000" y="1908175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-60</a:t>
          </a:r>
        </a:p>
      </cdr:txBody>
    </cdr:sp>
  </cdr:relSizeAnchor>
  <cdr:relSizeAnchor xmlns:cdr="http://schemas.openxmlformats.org/drawingml/2006/chartDrawing">
    <cdr:from>
      <cdr:x>0.88194</cdr:x>
      <cdr:y>0.60678</cdr:y>
    </cdr:from>
    <cdr:to>
      <cdr:x>0.974</cdr:x>
      <cdr:y>0.66675</cdr:y>
    </cdr:to>
    <cdr:sp macro="" textlink="">
      <cdr:nvSpPr>
        <cdr:cNvPr id="16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5080000" y="2184400"/>
          <a:ext cx="530225" cy="21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-70</a:t>
          </a:r>
        </a:p>
      </cdr:txBody>
    </cdr:sp>
  </cdr:relSizeAnchor>
  <cdr:relSizeAnchor xmlns:cdr="http://schemas.openxmlformats.org/drawingml/2006/chartDrawing">
    <cdr:from>
      <cdr:x>0.8542</cdr:x>
      <cdr:y>0.88435</cdr:y>
    </cdr:from>
    <cdr:to>
      <cdr:x>0.90686</cdr:x>
      <cdr:y>0.94533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95F8B219-EB86-20C4-9B67-07C63803625B}"/>
            </a:ext>
          </a:extLst>
        </cdr:cNvPr>
        <cdr:cNvSpPr txBox="1"/>
      </cdr:nvSpPr>
      <cdr:spPr>
        <a:xfrm xmlns:a="http://schemas.openxmlformats.org/drawingml/2006/main" rot="16200000">
          <a:off x="4955957" y="3326510"/>
          <a:ext cx="231824" cy="30330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600" kern="12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0.79941</cdr:x>
      <cdr:y>0.15919</cdr:y>
    </cdr:from>
    <cdr:to>
      <cdr:x>0.89146</cdr:x>
      <cdr:y>0.21916</cdr:y>
    </cdr:to>
    <cdr:sp macro="" textlink="">
      <cdr:nvSpPr>
        <cdr:cNvPr id="9" name="Textfeld 1">
          <a:extLst xmlns:a="http://schemas.openxmlformats.org/drawingml/2006/main">
            <a:ext uri="{FF2B5EF4-FFF2-40B4-BE49-F238E27FC236}">
              <a16:creationId xmlns:a16="http://schemas.microsoft.com/office/drawing/2014/main" id="{CD6211F5-D819-6824-599D-BEC0877718DA}"/>
            </a:ext>
          </a:extLst>
        </cdr:cNvPr>
        <cdr:cNvSpPr txBox="1"/>
      </cdr:nvSpPr>
      <cdr:spPr>
        <a:xfrm xmlns:a="http://schemas.openxmlformats.org/drawingml/2006/main">
          <a:off x="2289400" y="466247"/>
          <a:ext cx="263620" cy="17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Ref.</a:t>
          </a:r>
        </a:p>
      </cdr:txBody>
    </cdr:sp>
  </cdr:relSizeAnchor>
  <cdr:relSizeAnchor xmlns:cdr="http://schemas.openxmlformats.org/drawingml/2006/chartDrawing">
    <cdr:from>
      <cdr:x>0.79964</cdr:x>
      <cdr:y>0.23299</cdr:y>
    </cdr:from>
    <cdr:to>
      <cdr:x>0.89169</cdr:x>
      <cdr:y>0.29296</cdr:y>
    </cdr:to>
    <cdr:sp macro="" textlink="">
      <cdr:nvSpPr>
        <cdr:cNvPr id="10" name="Textfeld 1">
          <a:extLst xmlns:a="http://schemas.openxmlformats.org/drawingml/2006/main">
            <a:ext uri="{FF2B5EF4-FFF2-40B4-BE49-F238E27FC236}">
              <a16:creationId xmlns:a16="http://schemas.microsoft.com/office/drawing/2014/main" id="{A1614CDE-B543-0C90-2F17-FA37386E609A}"/>
            </a:ext>
          </a:extLst>
        </cdr:cNvPr>
        <cdr:cNvSpPr txBox="1"/>
      </cdr:nvSpPr>
      <cdr:spPr>
        <a:xfrm xmlns:a="http://schemas.openxmlformats.org/drawingml/2006/main">
          <a:off x="2290073" y="682409"/>
          <a:ext cx="263620" cy="175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-10</a:t>
          </a:r>
        </a:p>
      </cdr:txBody>
    </cdr:sp>
  </cdr:relSizeAnchor>
  <cdr:relSizeAnchor xmlns:cdr="http://schemas.openxmlformats.org/drawingml/2006/chartDrawing">
    <cdr:from>
      <cdr:x>0.80011</cdr:x>
      <cdr:y>0.30435</cdr:y>
    </cdr:from>
    <cdr:to>
      <cdr:x>0.89217</cdr:x>
      <cdr:y>0.36432</cdr:y>
    </cdr:to>
    <cdr:sp macro="" textlink="">
      <cdr:nvSpPr>
        <cdr:cNvPr id="11" name="Textfeld 1">
          <a:extLst xmlns:a="http://schemas.openxmlformats.org/drawingml/2006/main">
            <a:ext uri="{FF2B5EF4-FFF2-40B4-BE49-F238E27FC236}">
              <a16:creationId xmlns:a16="http://schemas.microsoft.com/office/drawing/2014/main" id="{42ADB4D4-FEDE-91FD-D20B-B7903C7EAD9F}"/>
            </a:ext>
          </a:extLst>
        </cdr:cNvPr>
        <cdr:cNvSpPr txBox="1"/>
      </cdr:nvSpPr>
      <cdr:spPr>
        <a:xfrm xmlns:a="http://schemas.openxmlformats.org/drawingml/2006/main">
          <a:off x="2288377" y="891417"/>
          <a:ext cx="263298" cy="175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-20</a:t>
          </a:r>
        </a:p>
      </cdr:txBody>
    </cdr:sp>
  </cdr:relSizeAnchor>
  <cdr:relSizeAnchor xmlns:cdr="http://schemas.openxmlformats.org/drawingml/2006/chartDrawing">
    <cdr:from>
      <cdr:x>0.7987</cdr:x>
      <cdr:y>0.37901</cdr:y>
    </cdr:from>
    <cdr:to>
      <cdr:x>0.89076</cdr:x>
      <cdr:y>0.43899</cdr:y>
    </cdr:to>
    <cdr:sp macro="" textlink="">
      <cdr:nvSpPr>
        <cdr:cNvPr id="12" name="Textfeld 1">
          <a:extLst xmlns:a="http://schemas.openxmlformats.org/drawingml/2006/main">
            <a:ext uri="{FF2B5EF4-FFF2-40B4-BE49-F238E27FC236}">
              <a16:creationId xmlns:a16="http://schemas.microsoft.com/office/drawing/2014/main" id="{87319B74-6217-28B6-9A26-8D5BB0313C3A}"/>
            </a:ext>
          </a:extLst>
        </cdr:cNvPr>
        <cdr:cNvSpPr txBox="1"/>
      </cdr:nvSpPr>
      <cdr:spPr>
        <a:xfrm xmlns:a="http://schemas.openxmlformats.org/drawingml/2006/main">
          <a:off x="2284324" y="1110087"/>
          <a:ext cx="263298" cy="17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-30</a:t>
          </a:r>
        </a:p>
      </cdr:txBody>
    </cdr:sp>
  </cdr:relSizeAnchor>
  <cdr:relSizeAnchor xmlns:cdr="http://schemas.openxmlformats.org/drawingml/2006/chartDrawing">
    <cdr:from>
      <cdr:x>0.80082</cdr:x>
      <cdr:y>0.45701</cdr:y>
    </cdr:from>
    <cdr:to>
      <cdr:x>0.89287</cdr:x>
      <cdr:y>0.51698</cdr:y>
    </cdr:to>
    <cdr:sp macro="" textlink="">
      <cdr:nvSpPr>
        <cdr:cNvPr id="13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0393" y="1338549"/>
          <a:ext cx="263270" cy="17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-40</a:t>
          </a:r>
        </a:p>
      </cdr:txBody>
    </cdr:sp>
  </cdr:relSizeAnchor>
  <cdr:relSizeAnchor xmlns:cdr="http://schemas.openxmlformats.org/drawingml/2006/chartDrawing">
    <cdr:from>
      <cdr:x>0.80082</cdr:x>
      <cdr:y>0.53071</cdr:y>
    </cdr:from>
    <cdr:to>
      <cdr:x>0.89287</cdr:x>
      <cdr:y>0.59069</cdr:y>
    </cdr:to>
    <cdr:sp macro="" textlink="">
      <cdr:nvSpPr>
        <cdr:cNvPr id="14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0392" y="1554421"/>
          <a:ext cx="263270" cy="17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-50</a:t>
          </a:r>
        </a:p>
      </cdr:txBody>
    </cdr:sp>
  </cdr:relSizeAnchor>
  <cdr:relSizeAnchor xmlns:cdr="http://schemas.openxmlformats.org/drawingml/2006/chartDrawing">
    <cdr:from>
      <cdr:x>0.80153</cdr:x>
      <cdr:y>0.60459</cdr:y>
    </cdr:from>
    <cdr:to>
      <cdr:x>0.89359</cdr:x>
      <cdr:y>0.66456</cdr:y>
    </cdr:to>
    <cdr:sp macro="" textlink="">
      <cdr:nvSpPr>
        <cdr:cNvPr id="15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2431" y="1770814"/>
          <a:ext cx="263298" cy="17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-60</a:t>
          </a:r>
        </a:p>
      </cdr:txBody>
    </cdr:sp>
  </cdr:relSizeAnchor>
  <cdr:relSizeAnchor xmlns:cdr="http://schemas.openxmlformats.org/drawingml/2006/chartDrawing">
    <cdr:from>
      <cdr:x>0.80295</cdr:x>
      <cdr:y>0.67769</cdr:y>
    </cdr:from>
    <cdr:to>
      <cdr:x>0.89501</cdr:x>
      <cdr:y>0.73766</cdr:y>
    </cdr:to>
    <cdr:sp macro="" textlink="">
      <cdr:nvSpPr>
        <cdr:cNvPr id="16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6484" y="1984917"/>
          <a:ext cx="263298" cy="175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-70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0.80074</cdr:x>
      <cdr:y>0.08552</cdr:y>
    </cdr:from>
    <cdr:to>
      <cdr:x>0.89279</cdr:x>
      <cdr:y>0.14549</cdr:y>
    </cdr:to>
    <cdr:sp macro="" textlink="">
      <cdr:nvSpPr>
        <cdr:cNvPr id="9" name="Textfeld 1">
          <a:extLst xmlns:a="http://schemas.openxmlformats.org/drawingml/2006/main">
            <a:ext uri="{FF2B5EF4-FFF2-40B4-BE49-F238E27FC236}">
              <a16:creationId xmlns:a16="http://schemas.microsoft.com/office/drawing/2014/main" id="{CD6211F5-D819-6824-599D-BEC0877718DA}"/>
            </a:ext>
          </a:extLst>
        </cdr:cNvPr>
        <cdr:cNvSpPr txBox="1"/>
      </cdr:nvSpPr>
      <cdr:spPr>
        <a:xfrm xmlns:a="http://schemas.openxmlformats.org/drawingml/2006/main">
          <a:off x="2285552" y="256498"/>
          <a:ext cx="262737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Ref.</a:t>
          </a:r>
        </a:p>
      </cdr:txBody>
    </cdr:sp>
  </cdr:relSizeAnchor>
  <cdr:relSizeAnchor xmlns:cdr="http://schemas.openxmlformats.org/drawingml/2006/chartDrawing">
    <cdr:from>
      <cdr:x>0.79964</cdr:x>
      <cdr:y>0.16694</cdr:y>
    </cdr:from>
    <cdr:to>
      <cdr:x>0.89169</cdr:x>
      <cdr:y>0.22691</cdr:y>
    </cdr:to>
    <cdr:sp macro="" textlink="">
      <cdr:nvSpPr>
        <cdr:cNvPr id="10" name="Textfeld 1">
          <a:extLst xmlns:a="http://schemas.openxmlformats.org/drawingml/2006/main">
            <a:ext uri="{FF2B5EF4-FFF2-40B4-BE49-F238E27FC236}">
              <a16:creationId xmlns:a16="http://schemas.microsoft.com/office/drawing/2014/main" id="{A1614CDE-B543-0C90-2F17-FA37386E609A}"/>
            </a:ext>
          </a:extLst>
        </cdr:cNvPr>
        <cdr:cNvSpPr txBox="1"/>
      </cdr:nvSpPr>
      <cdr:spPr>
        <a:xfrm xmlns:a="http://schemas.openxmlformats.org/drawingml/2006/main">
          <a:off x="2282399" y="500716"/>
          <a:ext cx="262737" cy="179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-10</a:t>
          </a:r>
        </a:p>
      </cdr:txBody>
    </cdr:sp>
  </cdr:relSizeAnchor>
  <cdr:relSizeAnchor xmlns:cdr="http://schemas.openxmlformats.org/drawingml/2006/chartDrawing">
    <cdr:from>
      <cdr:x>0.80011</cdr:x>
      <cdr:y>0.24973</cdr:y>
    </cdr:from>
    <cdr:to>
      <cdr:x>0.89217</cdr:x>
      <cdr:y>0.3097</cdr:y>
    </cdr:to>
    <cdr:sp macro="" textlink="">
      <cdr:nvSpPr>
        <cdr:cNvPr id="11" name="Textfeld 1">
          <a:extLst xmlns:a="http://schemas.openxmlformats.org/drawingml/2006/main">
            <a:ext uri="{FF2B5EF4-FFF2-40B4-BE49-F238E27FC236}">
              <a16:creationId xmlns:a16="http://schemas.microsoft.com/office/drawing/2014/main" id="{42ADB4D4-FEDE-91FD-D20B-B7903C7EAD9F}"/>
            </a:ext>
          </a:extLst>
        </cdr:cNvPr>
        <cdr:cNvSpPr txBox="1"/>
      </cdr:nvSpPr>
      <cdr:spPr>
        <a:xfrm xmlns:a="http://schemas.openxmlformats.org/drawingml/2006/main">
          <a:off x="2283740" y="749044"/>
          <a:ext cx="262766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-20</a:t>
          </a:r>
        </a:p>
      </cdr:txBody>
    </cdr:sp>
  </cdr:relSizeAnchor>
  <cdr:relSizeAnchor xmlns:cdr="http://schemas.openxmlformats.org/drawingml/2006/chartDrawing">
    <cdr:from>
      <cdr:x>0.80137</cdr:x>
      <cdr:y>0.32947</cdr:y>
    </cdr:from>
    <cdr:to>
      <cdr:x>0.89343</cdr:x>
      <cdr:y>0.38945</cdr:y>
    </cdr:to>
    <cdr:sp macro="" textlink="">
      <cdr:nvSpPr>
        <cdr:cNvPr id="12" name="Textfeld 1">
          <a:extLst xmlns:a="http://schemas.openxmlformats.org/drawingml/2006/main">
            <a:ext uri="{FF2B5EF4-FFF2-40B4-BE49-F238E27FC236}">
              <a16:creationId xmlns:a16="http://schemas.microsoft.com/office/drawing/2014/main" id="{87319B74-6217-28B6-9A26-8D5BB0313C3A}"/>
            </a:ext>
          </a:extLst>
        </cdr:cNvPr>
        <cdr:cNvSpPr txBox="1"/>
      </cdr:nvSpPr>
      <cdr:spPr>
        <a:xfrm xmlns:a="http://schemas.openxmlformats.org/drawingml/2006/main">
          <a:off x="2287336" y="988221"/>
          <a:ext cx="262765" cy="179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-30</a:t>
          </a:r>
        </a:p>
      </cdr:txBody>
    </cdr:sp>
  </cdr:relSizeAnchor>
  <cdr:relSizeAnchor xmlns:cdr="http://schemas.openxmlformats.org/drawingml/2006/chartDrawing">
    <cdr:from>
      <cdr:x>0.80082</cdr:x>
      <cdr:y>0.41255</cdr:y>
    </cdr:from>
    <cdr:to>
      <cdr:x>0.89287</cdr:x>
      <cdr:y>0.47252</cdr:y>
    </cdr:to>
    <cdr:sp macro="" textlink="">
      <cdr:nvSpPr>
        <cdr:cNvPr id="13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85767" y="1237416"/>
          <a:ext cx="262737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-40</a:t>
          </a:r>
        </a:p>
      </cdr:txBody>
    </cdr:sp>
  </cdr:relSizeAnchor>
  <cdr:relSizeAnchor xmlns:cdr="http://schemas.openxmlformats.org/drawingml/2006/chartDrawing">
    <cdr:from>
      <cdr:x>0.80349</cdr:x>
      <cdr:y>0.49514</cdr:y>
    </cdr:from>
    <cdr:to>
      <cdr:x>0.89554</cdr:x>
      <cdr:y>0.55512</cdr:y>
    </cdr:to>
    <cdr:sp macro="" textlink="">
      <cdr:nvSpPr>
        <cdr:cNvPr id="14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93387" y="1485144"/>
          <a:ext cx="262737" cy="179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-50</a:t>
          </a:r>
        </a:p>
      </cdr:txBody>
    </cdr:sp>
  </cdr:relSizeAnchor>
  <cdr:relSizeAnchor xmlns:cdr="http://schemas.openxmlformats.org/drawingml/2006/chartDrawing">
    <cdr:from>
      <cdr:x>0.8002</cdr:x>
      <cdr:y>0.57283</cdr:y>
    </cdr:from>
    <cdr:to>
      <cdr:x>0.89226</cdr:x>
      <cdr:y>0.6328</cdr:y>
    </cdr:to>
    <cdr:sp macro="" textlink="">
      <cdr:nvSpPr>
        <cdr:cNvPr id="15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83983" y="1718171"/>
          <a:ext cx="262766" cy="179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-60</a:t>
          </a:r>
        </a:p>
      </cdr:txBody>
    </cdr:sp>
  </cdr:relSizeAnchor>
  <cdr:relSizeAnchor xmlns:cdr="http://schemas.openxmlformats.org/drawingml/2006/chartDrawing">
    <cdr:from>
      <cdr:x>0.80028</cdr:x>
      <cdr:y>0.6561</cdr:y>
    </cdr:from>
    <cdr:to>
      <cdr:x>0.89234</cdr:x>
      <cdr:y>0.71607</cdr:y>
    </cdr:to>
    <cdr:sp macro="" textlink="">
      <cdr:nvSpPr>
        <cdr:cNvPr id="16" name="Textfeld 1">
          <a:extLst xmlns:a="http://schemas.openxmlformats.org/drawingml/2006/main">
            <a:ext uri="{FF2B5EF4-FFF2-40B4-BE49-F238E27FC236}">
              <a16:creationId xmlns:a16="http://schemas.microsoft.com/office/drawing/2014/main" id="{CB56C2DC-1ACA-EE21-CEB3-321949A730BA}"/>
            </a:ext>
          </a:extLst>
        </cdr:cNvPr>
        <cdr:cNvSpPr txBox="1"/>
      </cdr:nvSpPr>
      <cdr:spPr>
        <a:xfrm xmlns:a="http://schemas.openxmlformats.org/drawingml/2006/main">
          <a:off x="2284227" y="1967909"/>
          <a:ext cx="262765" cy="179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de-DE" sz="1100" b="1" i="1" kern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TM</a:t>
          </a:r>
          <a:r>
            <a:rPr lang="de-DE" sz="1100" b="1" i="1" kern="1200" baseline="-25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-70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715439</xdr:colOff>
      <xdr:row>1</xdr:row>
      <xdr:rowOff>44824</xdr:rowOff>
    </xdr:from>
    <xdr:to>
      <xdr:col>20</xdr:col>
      <xdr:colOff>16075</xdr:colOff>
      <xdr:row>4</xdr:row>
      <xdr:rowOff>220969</xdr:rowOff>
    </xdr:to>
    <xdr:pic>
      <xdr:nvPicPr>
        <xdr:cNvPr id="3" name="Grafik 2" descr="Logo DAfStb">
          <a:extLst>
            <a:ext uri="{FF2B5EF4-FFF2-40B4-BE49-F238E27FC236}">
              <a16:creationId xmlns:a16="http://schemas.microsoft.com/office/drawing/2014/main" id="{E5B4BF2B-8FFD-4B81-BADA-19D56B04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2704" y="235324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179295</xdr:colOff>
      <xdr:row>3</xdr:row>
      <xdr:rowOff>11206</xdr:rowOff>
    </xdr:from>
    <xdr:to>
      <xdr:col>17</xdr:col>
      <xdr:colOff>301075</xdr:colOff>
      <xdr:row>4</xdr:row>
      <xdr:rowOff>68134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B3E3E9E-E8B9-4F34-966F-39AA1D667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736" y="616324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3</xdr:row>
      <xdr:rowOff>22413</xdr:rowOff>
    </xdr:from>
    <xdr:to>
      <xdr:col>13</xdr:col>
      <xdr:colOff>1011976</xdr:colOff>
      <xdr:row>4</xdr:row>
      <xdr:rowOff>95026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10EA797-5D0C-4DE3-BEF3-C56D7AA25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1648" y="627531"/>
          <a:ext cx="1011975" cy="2631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625793</xdr:colOff>
      <xdr:row>1</xdr:row>
      <xdr:rowOff>22411</xdr:rowOff>
    </xdr:from>
    <xdr:to>
      <xdr:col>26</xdr:col>
      <xdr:colOff>161752</xdr:colOff>
      <xdr:row>5</xdr:row>
      <xdr:rowOff>8056</xdr:rowOff>
    </xdr:to>
    <xdr:pic>
      <xdr:nvPicPr>
        <xdr:cNvPr id="8" name="Grafik 7" descr="Logo DAfStb">
          <a:extLst>
            <a:ext uri="{FF2B5EF4-FFF2-40B4-BE49-F238E27FC236}">
              <a16:creationId xmlns:a16="http://schemas.microsoft.com/office/drawing/2014/main" id="{DFC40E48-7FFF-4159-B26B-3AA1EF2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0768" y="212911"/>
          <a:ext cx="1821959" cy="78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470647</xdr:colOff>
      <xdr:row>2</xdr:row>
      <xdr:rowOff>190498</xdr:rowOff>
    </xdr:from>
    <xdr:to>
      <xdr:col>23</xdr:col>
      <xdr:colOff>256251</xdr:colOff>
      <xdr:row>4</xdr:row>
      <xdr:rowOff>23308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C08372B-03B5-47E5-B7DD-91B4CFEF2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5622" y="571498"/>
          <a:ext cx="3595604" cy="251910"/>
        </a:xfrm>
        <a:prstGeom prst="rect">
          <a:avLst/>
        </a:prstGeom>
      </xdr:spPr>
    </xdr:pic>
    <xdr:clientData/>
  </xdr:twoCellAnchor>
  <xdr:twoCellAnchor editAs="oneCell">
    <xdr:from>
      <xdr:col>16</xdr:col>
      <xdr:colOff>683559</xdr:colOff>
      <xdr:row>2</xdr:row>
      <xdr:rowOff>201705</xdr:rowOff>
    </xdr:from>
    <xdr:to>
      <xdr:col>18</xdr:col>
      <xdr:colOff>171534</xdr:colOff>
      <xdr:row>4</xdr:row>
      <xdr:rowOff>50200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B3BB733C-318F-4DDB-9F0D-A71B0058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34" y="582705"/>
          <a:ext cx="1011975" cy="2675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2351495</xdr:colOff>
      <xdr:row>0</xdr:row>
      <xdr:rowOff>134470</xdr:rowOff>
    </xdr:from>
    <xdr:to>
      <xdr:col>13</xdr:col>
      <xdr:colOff>172954</xdr:colOff>
      <xdr:row>4</xdr:row>
      <xdr:rowOff>153733</xdr:rowOff>
    </xdr:to>
    <xdr:pic>
      <xdr:nvPicPr>
        <xdr:cNvPr id="5" name="Grafik 4" descr="Logo DAfStb">
          <a:extLst>
            <a:ext uri="{FF2B5EF4-FFF2-40B4-BE49-F238E27FC236}">
              <a16:creationId xmlns:a16="http://schemas.microsoft.com/office/drawing/2014/main" id="{E5EAF7D4-DA56-42D0-8CC0-4B82AFF1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68966" y="134470"/>
          <a:ext cx="1821959" cy="78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179293</xdr:colOff>
      <xdr:row>2</xdr:row>
      <xdr:rowOff>100853</xdr:rowOff>
    </xdr:from>
    <xdr:to>
      <xdr:col>11</xdr:col>
      <xdr:colOff>2004367</xdr:colOff>
      <xdr:row>3</xdr:row>
      <xdr:rowOff>157781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7B486B4-7598-4B0D-86AF-668A53DE8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6234" y="481853"/>
          <a:ext cx="3595604" cy="247428"/>
        </a:xfrm>
        <a:prstGeom prst="rect">
          <a:avLst/>
        </a:prstGeom>
      </xdr:spPr>
    </xdr:pic>
    <xdr:clientData/>
  </xdr:twoCellAnchor>
  <xdr:twoCellAnchor editAs="oneCell">
    <xdr:from>
      <xdr:col>9</xdr:col>
      <xdr:colOff>257734</xdr:colOff>
      <xdr:row>2</xdr:row>
      <xdr:rowOff>112060</xdr:rowOff>
    </xdr:from>
    <xdr:to>
      <xdr:col>9</xdr:col>
      <xdr:colOff>1269709</xdr:colOff>
      <xdr:row>3</xdr:row>
      <xdr:rowOff>184673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98FD19E-DE25-45CF-87EF-E525B91D7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5146" y="493060"/>
          <a:ext cx="1011975" cy="26311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fstb-praxisumfrage@bauing.rptu.de?subject=R&#252;ckfrage%20oder%20R&#252;ckmeldung%20DAfStb-Praxisumfrag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oekobaudat.de/OEKOBAU.DAT/datasetdetail/process.xhtml?uuid=c916ceb3-a44d-40b7-8984-861afa589956&amp;version=20.24.070&amp;stock=OBD_2024_I&amp;lang=de" TargetMode="External"/><Relationship Id="rId2" Type="http://schemas.openxmlformats.org/officeDocument/2006/relationships/hyperlink" Target="https://oekobaudat.de/OEKOBAU.DAT/datasetdetail/process.xhtml?uuid=86138863-3c1c-4345-9ae9-03ba28a5f9a7&amp;version=20.24.070&amp;stock=OBD_2024_I&amp;lang=de" TargetMode="External"/><Relationship Id="rId1" Type="http://schemas.openxmlformats.org/officeDocument/2006/relationships/hyperlink" Target="https://oekobaudat.de/OEKOBAU.DAT/datasetdetail/process.xhtml?uuid=20c29cbd-f9a2-4518-a1ce-c681246c29c8&amp;version=00.03.000&amp;stock=OBD_2024_I&amp;lang=de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oekobaudat.de/OEKOBAU.DAT/datasetdetail/process.xhtml?uuid=1401638f-b9d7-4b33-9444-b072e2756f49&amp;version=20.24.070&amp;stock=OBD_2024_I&amp;lang=d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E838-6A96-417C-AF0D-0F7B88443AEB}">
  <sheetPr>
    <tabColor rgb="FF0070C0"/>
  </sheetPr>
  <dimension ref="A1:AA94"/>
  <sheetViews>
    <sheetView tabSelected="1" zoomScale="85" zoomScaleNormal="85" workbookViewId="0">
      <selection activeCell="G97" sqref="G97"/>
    </sheetView>
  </sheetViews>
  <sheetFormatPr baseColWidth="10" defaultRowHeight="15" x14ac:dyDescent="0.25"/>
  <cols>
    <col min="1" max="1" width="2.7109375" style="64" customWidth="1"/>
    <col min="2" max="26" width="11.42578125" style="64"/>
    <col min="27" max="27" width="2.7109375" style="64" customWidth="1"/>
    <col min="28" max="16384" width="11.42578125" style="64"/>
  </cols>
  <sheetData>
    <row r="1" spans="1:27" ht="15" customHeight="1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60"/>
    </row>
    <row r="2" spans="1:27" ht="15" customHeight="1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61"/>
    </row>
    <row r="3" spans="1:27" ht="18" x14ac:dyDescent="0.25">
      <c r="A3" s="4"/>
      <c r="B3" s="160" t="s">
        <v>230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61"/>
    </row>
    <row r="4" spans="1:27" x14ac:dyDescent="0.25">
      <c r="A4" s="4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61"/>
    </row>
    <row r="5" spans="1:27" x14ac:dyDescent="0.25">
      <c r="A5" s="4"/>
      <c r="B5" s="162" t="s">
        <v>246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61"/>
    </row>
    <row r="6" spans="1:27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61"/>
    </row>
    <row r="7" spans="1:27" ht="15.75" x14ac:dyDescent="0.25">
      <c r="A7" s="9"/>
      <c r="B7" s="157" t="s">
        <v>236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07"/>
    </row>
    <row r="8" spans="1:27" ht="8.25" customHeight="1" x14ac:dyDescent="0.25">
      <c r="A8" s="104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21"/>
    </row>
    <row r="9" spans="1:27" x14ac:dyDescent="0.25">
      <c r="A9" s="104"/>
      <c r="B9" s="164" t="s">
        <v>232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21"/>
    </row>
    <row r="10" spans="1:27" x14ac:dyDescent="0.25">
      <c r="A10" s="104"/>
      <c r="B10" s="164" t="s">
        <v>233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21"/>
    </row>
    <row r="11" spans="1:27" x14ac:dyDescent="0.25">
      <c r="A11" s="10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21"/>
    </row>
    <row r="12" spans="1:27" x14ac:dyDescent="0.25">
      <c r="A12" s="104"/>
      <c r="B12" s="164" t="s">
        <v>234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21"/>
    </row>
    <row r="13" spans="1:27" x14ac:dyDescent="0.25">
      <c r="A13" s="10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21"/>
    </row>
    <row r="14" spans="1:27" x14ac:dyDescent="0.25">
      <c r="A14" s="104"/>
      <c r="B14" s="164" t="s">
        <v>250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9" t="s">
        <v>251</v>
      </c>
      <c r="Q14" s="169"/>
      <c r="R14" s="169"/>
      <c r="S14" s="169"/>
      <c r="T14" s="1"/>
      <c r="U14" s="169"/>
      <c r="V14" s="169"/>
      <c r="W14" s="1"/>
      <c r="X14" s="1"/>
      <c r="Y14" s="1"/>
      <c r="Z14" s="1"/>
      <c r="AA14" s="21"/>
    </row>
    <row r="15" spans="1:27" ht="8.25" customHeight="1" x14ac:dyDescent="0.25">
      <c r="A15" s="10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21"/>
    </row>
    <row r="16" spans="1:27" ht="15.75" x14ac:dyDescent="0.25">
      <c r="A16" s="9"/>
      <c r="B16" s="157" t="s">
        <v>235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07"/>
    </row>
    <row r="17" spans="1:27" ht="8.25" customHeight="1" x14ac:dyDescent="0.25">
      <c r="A17" s="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21"/>
    </row>
    <row r="18" spans="1:27" x14ac:dyDescent="0.25">
      <c r="A18" s="5"/>
      <c r="B18" s="164" t="s">
        <v>298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21"/>
    </row>
    <row r="19" spans="1:27" x14ac:dyDescent="0.25">
      <c r="A19" s="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</row>
    <row r="20" spans="1:27" x14ac:dyDescent="0.25">
      <c r="A20" s="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21"/>
    </row>
    <row r="21" spans="1:27" x14ac:dyDescent="0.25">
      <c r="A21" s="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21"/>
    </row>
    <row r="22" spans="1:27" x14ac:dyDescent="0.25">
      <c r="A22" s="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21"/>
    </row>
    <row r="23" spans="1:27" ht="60.75" customHeight="1" x14ac:dyDescent="0.25">
      <c r="A23" s="5"/>
      <c r="B23" s="166" t="s">
        <v>302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21"/>
    </row>
    <row r="24" spans="1:27" ht="8.25" customHeight="1" x14ac:dyDescent="0.25">
      <c r="A24" s="5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21"/>
    </row>
    <row r="25" spans="1:27" ht="15.75" x14ac:dyDescent="0.25">
      <c r="A25" s="9"/>
      <c r="B25" s="157" t="s">
        <v>231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07"/>
    </row>
    <row r="26" spans="1:27" ht="8.25" customHeight="1" x14ac:dyDescent="0.25">
      <c r="A26" s="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21"/>
    </row>
    <row r="27" spans="1:27" ht="45.75" customHeight="1" x14ac:dyDescent="0.25">
      <c r="A27" s="5"/>
      <c r="B27" s="166" t="s">
        <v>237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21"/>
    </row>
    <row r="28" spans="1:27" ht="8.25" customHeight="1" x14ac:dyDescent="0.25">
      <c r="A28" s="5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21"/>
    </row>
    <row r="29" spans="1:27" ht="15.75" x14ac:dyDescent="0.25">
      <c r="A29" s="9"/>
      <c r="B29" s="157" t="s">
        <v>238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07"/>
    </row>
    <row r="30" spans="1:27" ht="8.25" customHeight="1" x14ac:dyDescent="0.25">
      <c r="A30" s="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21"/>
    </row>
    <row r="31" spans="1:27" x14ac:dyDescent="0.25">
      <c r="A31" s="5"/>
      <c r="B31" s="172" t="s">
        <v>239</v>
      </c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21"/>
    </row>
    <row r="32" spans="1:27" x14ac:dyDescent="0.25">
      <c r="A32" s="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1"/>
    </row>
    <row r="33" spans="1:27" ht="15" customHeight="1" x14ac:dyDescent="0.25">
      <c r="A33" s="5"/>
      <c r="B33" s="170" t="s">
        <v>303</v>
      </c>
      <c r="C33" s="170"/>
      <c r="D33" s="170"/>
      <c r="E33" s="170"/>
      <c r="F33" s="170"/>
      <c r="G33" s="170"/>
      <c r="H33" s="170"/>
      <c r="I33" s="170"/>
      <c r="J33" s="170"/>
      <c r="K33" s="170"/>
      <c r="L33" s="108"/>
      <c r="M33" s="13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21"/>
    </row>
    <row r="34" spans="1:27" x14ac:dyDescent="0.25">
      <c r="A34" s="5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3"/>
      <c r="M34" s="109" t="s">
        <v>242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21"/>
    </row>
    <row r="35" spans="1:27" x14ac:dyDescent="0.25">
      <c r="A35" s="5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21"/>
    </row>
    <row r="36" spans="1:27" x14ac:dyDescent="0.25">
      <c r="A36" s="5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</row>
    <row r="37" spans="1:27" ht="15.75" customHeight="1" x14ac:dyDescent="0.25">
      <c r="A37" s="5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</row>
    <row r="38" spans="1:27" x14ac:dyDescent="0.25">
      <c r="A38" s="5"/>
      <c r="B38" s="110"/>
      <c r="C38" s="110"/>
      <c r="D38" s="110"/>
      <c r="E38" s="110"/>
      <c r="F38" s="110"/>
      <c r="G38" s="110"/>
      <c r="H38" s="110"/>
      <c r="I38" s="109" t="s">
        <v>240</v>
      </c>
      <c r="J38" s="110"/>
      <c r="K38" s="110"/>
      <c r="L38" s="111"/>
      <c r="M38" s="111"/>
      <c r="N38" s="111"/>
      <c r="O38" s="111"/>
      <c r="P38" s="111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</row>
    <row r="39" spans="1:27" x14ac:dyDescent="0.25">
      <c r="A39" s="5"/>
      <c r="B39" s="172" t="s">
        <v>241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21"/>
    </row>
    <row r="40" spans="1:27" x14ac:dyDescent="0.25">
      <c r="A40" s="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11"/>
      <c r="M40" s="111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21"/>
    </row>
    <row r="41" spans="1:27" ht="15" customHeight="1" x14ac:dyDescent="0.25">
      <c r="A41" s="5"/>
      <c r="B41" s="166" t="s">
        <v>244</v>
      </c>
      <c r="C41" s="166"/>
      <c r="D41" s="166"/>
      <c r="E41" s="166"/>
      <c r="F41" s="166"/>
      <c r="G41" s="166"/>
      <c r="H41" s="110"/>
      <c r="I41" s="110"/>
      <c r="J41" s="110"/>
      <c r="K41" s="110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21"/>
    </row>
    <row r="42" spans="1:27" x14ac:dyDescent="0.25">
      <c r="A42" s="5"/>
      <c r="B42" s="166"/>
      <c r="C42" s="166"/>
      <c r="D42" s="166"/>
      <c r="E42" s="166"/>
      <c r="F42" s="166"/>
      <c r="G42" s="166"/>
      <c r="H42" s="110"/>
      <c r="I42" s="110"/>
      <c r="J42" s="110"/>
      <c r="K42" s="110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21"/>
    </row>
    <row r="43" spans="1:27" x14ac:dyDescent="0.25">
      <c r="A43" s="5"/>
      <c r="B43" s="166"/>
      <c r="C43" s="166"/>
      <c r="D43" s="166"/>
      <c r="E43" s="166"/>
      <c r="F43" s="166"/>
      <c r="G43" s="166"/>
      <c r="H43" s="110"/>
      <c r="I43" s="110"/>
      <c r="J43" s="110"/>
      <c r="K43" s="110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21"/>
    </row>
    <row r="44" spans="1:27" x14ac:dyDescent="0.25">
      <c r="A44" s="5"/>
      <c r="B44" s="166"/>
      <c r="C44" s="166"/>
      <c r="D44" s="166"/>
      <c r="E44" s="166"/>
      <c r="F44" s="166"/>
      <c r="G44" s="166"/>
      <c r="H44" s="110"/>
      <c r="I44" s="110"/>
      <c r="J44" s="110"/>
      <c r="K44" s="110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21"/>
    </row>
    <row r="45" spans="1:27" x14ac:dyDescent="0.25">
      <c r="A45" s="5"/>
      <c r="B45" s="166"/>
      <c r="C45" s="166"/>
      <c r="D45" s="166"/>
      <c r="E45" s="166"/>
      <c r="F45" s="166"/>
      <c r="G45" s="166"/>
      <c r="H45" s="110"/>
      <c r="I45" s="110"/>
      <c r="J45" s="110"/>
      <c r="K45" s="110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1"/>
    </row>
    <row r="46" spans="1:27" ht="15" customHeight="1" x14ac:dyDescent="0.25">
      <c r="A46" s="5"/>
      <c r="B46" s="166"/>
      <c r="C46" s="166"/>
      <c r="D46" s="166"/>
      <c r="E46" s="166"/>
      <c r="F46" s="166"/>
      <c r="G46" s="166"/>
      <c r="H46" s="110"/>
      <c r="I46" s="110"/>
      <c r="J46" s="110"/>
      <c r="K46" s="110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3"/>
      <c r="Y46" s="13"/>
      <c r="Z46" s="13"/>
      <c r="AA46" s="21"/>
    </row>
    <row r="47" spans="1:27" x14ac:dyDescent="0.25">
      <c r="A47" s="5"/>
      <c r="B47" s="166"/>
      <c r="C47" s="166"/>
      <c r="D47" s="166"/>
      <c r="E47" s="166"/>
      <c r="F47" s="166"/>
      <c r="G47" s="166"/>
      <c r="H47" s="110"/>
      <c r="I47" s="110"/>
      <c r="J47" s="110"/>
      <c r="K47" s="110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1"/>
    </row>
    <row r="48" spans="1:27" x14ac:dyDescent="0.25">
      <c r="A48" s="5"/>
      <c r="B48" s="166"/>
      <c r="C48" s="166"/>
      <c r="D48" s="166"/>
      <c r="E48" s="166"/>
      <c r="F48" s="166"/>
      <c r="G48" s="166"/>
      <c r="H48" s="110"/>
      <c r="I48" s="110"/>
      <c r="J48" s="110"/>
      <c r="K48" s="110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1"/>
    </row>
    <row r="49" spans="1:27" x14ac:dyDescent="0.25">
      <c r="A49" s="5"/>
      <c r="B49" s="166"/>
      <c r="C49" s="166"/>
      <c r="D49" s="166"/>
      <c r="E49" s="166"/>
      <c r="F49" s="166"/>
      <c r="G49" s="166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1"/>
    </row>
    <row r="50" spans="1:27" x14ac:dyDescent="0.25">
      <c r="A50" s="5"/>
      <c r="B50" s="166"/>
      <c r="C50" s="166"/>
      <c r="D50" s="166"/>
      <c r="E50" s="166"/>
      <c r="F50" s="166"/>
      <c r="G50" s="166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21"/>
    </row>
    <row r="51" spans="1:27" x14ac:dyDescent="0.25">
      <c r="A51" s="5"/>
      <c r="B51" s="166"/>
      <c r="C51" s="166"/>
      <c r="D51" s="166"/>
      <c r="E51" s="166"/>
      <c r="F51" s="166"/>
      <c r="G51" s="166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21"/>
    </row>
    <row r="52" spans="1:27" x14ac:dyDescent="0.25">
      <c r="A52" s="5"/>
      <c r="B52" s="166"/>
      <c r="C52" s="166"/>
      <c r="D52" s="166"/>
      <c r="E52" s="166"/>
      <c r="F52" s="166"/>
      <c r="G52" s="166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21"/>
    </row>
    <row r="53" spans="1:27" x14ac:dyDescent="0.25">
      <c r="A53" s="5"/>
      <c r="B53" s="166"/>
      <c r="C53" s="166"/>
      <c r="D53" s="166"/>
      <c r="E53" s="166"/>
      <c r="F53" s="166"/>
      <c r="G53" s="166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21"/>
    </row>
    <row r="54" spans="1:27" x14ac:dyDescent="0.25">
      <c r="A54" s="5"/>
      <c r="B54" s="110"/>
      <c r="C54" s="110"/>
      <c r="D54" s="110"/>
      <c r="E54" s="110"/>
      <c r="F54" s="110"/>
      <c r="G54" s="110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21"/>
    </row>
    <row r="55" spans="1:27" ht="15" customHeight="1" x14ac:dyDescent="0.25">
      <c r="A55" s="5"/>
      <c r="B55" s="170" t="s">
        <v>304</v>
      </c>
      <c r="C55" s="170"/>
      <c r="D55" s="170"/>
      <c r="E55" s="170"/>
      <c r="F55" s="170"/>
      <c r="G55" s="170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21"/>
    </row>
    <row r="56" spans="1:27" x14ac:dyDescent="0.25">
      <c r="A56" s="5"/>
      <c r="B56" s="170"/>
      <c r="C56" s="170"/>
      <c r="D56" s="170"/>
      <c r="E56" s="170"/>
      <c r="F56" s="170"/>
      <c r="G56" s="170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1"/>
    </row>
    <row r="57" spans="1:27" x14ac:dyDescent="0.25">
      <c r="A57" s="5"/>
      <c r="B57" s="170"/>
      <c r="C57" s="170"/>
      <c r="D57" s="170"/>
      <c r="E57" s="170"/>
      <c r="F57" s="170"/>
      <c r="G57" s="170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21"/>
    </row>
    <row r="58" spans="1:27" x14ac:dyDescent="0.25">
      <c r="A58" s="5"/>
      <c r="B58" s="170"/>
      <c r="C58" s="170"/>
      <c r="D58" s="170"/>
      <c r="E58" s="170"/>
      <c r="F58" s="170"/>
      <c r="G58" s="170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1"/>
    </row>
    <row r="59" spans="1:27" x14ac:dyDescent="0.25">
      <c r="A59" s="5"/>
      <c r="B59" s="170"/>
      <c r="C59" s="170"/>
      <c r="D59" s="170"/>
      <c r="E59" s="170"/>
      <c r="F59" s="170"/>
      <c r="G59" s="170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1"/>
    </row>
    <row r="60" spans="1:27" x14ac:dyDescent="0.25">
      <c r="A60" s="5"/>
      <c r="B60" s="170"/>
      <c r="C60" s="170"/>
      <c r="D60" s="170"/>
      <c r="E60" s="170"/>
      <c r="F60" s="170"/>
      <c r="G60" s="170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21"/>
    </row>
    <row r="61" spans="1:27" ht="15" customHeight="1" x14ac:dyDescent="0.25">
      <c r="A61" s="5"/>
      <c r="B61" s="170"/>
      <c r="C61" s="170"/>
      <c r="D61" s="170"/>
      <c r="E61" s="170"/>
      <c r="F61" s="170"/>
      <c r="G61" s="170"/>
      <c r="H61" s="113"/>
      <c r="I61" s="113"/>
      <c r="J61" s="113"/>
      <c r="K61" s="1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21"/>
    </row>
    <row r="62" spans="1:27" x14ac:dyDescent="0.25">
      <c r="A62" s="5"/>
      <c r="B62" s="170"/>
      <c r="C62" s="170"/>
      <c r="D62" s="170"/>
      <c r="E62" s="170"/>
      <c r="F62" s="170"/>
      <c r="G62" s="170"/>
      <c r="H62" s="113"/>
      <c r="I62" s="113"/>
      <c r="J62" s="113"/>
      <c r="K62" s="1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21"/>
    </row>
    <row r="63" spans="1:27" x14ac:dyDescent="0.25">
      <c r="A63" s="5"/>
      <c r="B63" s="170"/>
      <c r="C63" s="170"/>
      <c r="D63" s="170"/>
      <c r="E63" s="170"/>
      <c r="F63" s="170"/>
      <c r="G63" s="170"/>
      <c r="H63" s="113"/>
      <c r="I63" s="113"/>
      <c r="J63" s="113"/>
      <c r="K63" s="1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21"/>
    </row>
    <row r="64" spans="1:27" x14ac:dyDescent="0.25">
      <c r="A64" s="5"/>
      <c r="B64" s="170"/>
      <c r="C64" s="170"/>
      <c r="D64" s="170"/>
      <c r="E64" s="170"/>
      <c r="F64" s="170"/>
      <c r="G64" s="170"/>
      <c r="H64" s="113"/>
      <c r="I64" s="113"/>
      <c r="J64" s="113"/>
      <c r="K64" s="1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21"/>
    </row>
    <row r="65" spans="1:27" x14ac:dyDescent="0.25">
      <c r="A65" s="5"/>
      <c r="B65" s="170"/>
      <c r="C65" s="170"/>
      <c r="D65" s="170"/>
      <c r="E65" s="170"/>
      <c r="F65" s="170"/>
      <c r="G65" s="170"/>
      <c r="H65" s="113"/>
      <c r="I65" s="113"/>
      <c r="J65" s="113"/>
      <c r="K65" s="1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21"/>
    </row>
    <row r="66" spans="1:27" x14ac:dyDescent="0.25">
      <c r="A66" s="5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21"/>
    </row>
    <row r="67" spans="1:27" x14ac:dyDescent="0.25">
      <c r="A67" s="5"/>
      <c r="B67" s="171" t="s">
        <v>253</v>
      </c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21"/>
    </row>
    <row r="68" spans="1:27" x14ac:dyDescent="0.25">
      <c r="A68" s="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21"/>
    </row>
    <row r="69" spans="1:27" ht="15" customHeight="1" x14ac:dyDescent="0.25">
      <c r="A69" s="5"/>
      <c r="B69" s="166" t="s">
        <v>306</v>
      </c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21"/>
    </row>
    <row r="70" spans="1:27" x14ac:dyDescent="0.25">
      <c r="A70" s="5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21"/>
    </row>
    <row r="71" spans="1:27" x14ac:dyDescent="0.25">
      <c r="A71" s="5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21"/>
    </row>
    <row r="72" spans="1:27" x14ac:dyDescent="0.25">
      <c r="A72" s="5"/>
      <c r="B72" s="109" t="s">
        <v>243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21"/>
    </row>
    <row r="73" spans="1:27" x14ac:dyDescent="0.25">
      <c r="A73" s="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21"/>
    </row>
    <row r="74" spans="1:27" x14ac:dyDescent="0.25">
      <c r="A74" s="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21"/>
    </row>
    <row r="75" spans="1:27" x14ac:dyDescent="0.25">
      <c r="A75" s="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21"/>
    </row>
    <row r="76" spans="1:27" x14ac:dyDescent="0.25">
      <c r="A76" s="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21"/>
    </row>
    <row r="77" spans="1:27" x14ac:dyDescent="0.25">
      <c r="A77" s="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21"/>
    </row>
    <row r="78" spans="1:27" x14ac:dyDescent="0.25">
      <c r="A78" s="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21"/>
    </row>
    <row r="79" spans="1:27" x14ac:dyDescent="0.25">
      <c r="A79" s="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21"/>
    </row>
    <row r="80" spans="1:27" x14ac:dyDescent="0.25">
      <c r="A80" s="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21"/>
    </row>
    <row r="81" spans="1:27" x14ac:dyDescent="0.25">
      <c r="A81" s="5"/>
      <c r="B81" s="171" t="s">
        <v>229</v>
      </c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21"/>
    </row>
    <row r="82" spans="1:27" x14ac:dyDescent="0.25">
      <c r="A82" s="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21"/>
    </row>
    <row r="83" spans="1:27" ht="15" customHeight="1" x14ac:dyDescent="0.25">
      <c r="A83" s="5"/>
      <c r="B83" s="170" t="s">
        <v>305</v>
      </c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21"/>
    </row>
    <row r="84" spans="1:27" x14ac:dyDescent="0.25">
      <c r="A84" s="5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21"/>
    </row>
    <row r="85" spans="1:27" x14ac:dyDescent="0.25">
      <c r="A85" s="5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21"/>
    </row>
    <row r="86" spans="1:27" x14ac:dyDescent="0.25">
      <c r="A86" s="5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21"/>
    </row>
    <row r="87" spans="1:27" ht="8.25" customHeight="1" x14ac:dyDescent="0.25">
      <c r="A87" s="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21"/>
    </row>
    <row r="88" spans="1:27" ht="15.75" x14ac:dyDescent="0.25">
      <c r="A88" s="9"/>
      <c r="B88" s="157" t="s">
        <v>245</v>
      </c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07"/>
    </row>
    <row r="89" spans="1:27" ht="8.25" customHeight="1" x14ac:dyDescent="0.25">
      <c r="A89" s="5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21"/>
    </row>
    <row r="90" spans="1:27" ht="15" customHeight="1" x14ac:dyDescent="0.25">
      <c r="A90" s="5"/>
      <c r="B90" s="174" t="s">
        <v>307</v>
      </c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21"/>
    </row>
    <row r="91" spans="1:27" x14ac:dyDescent="0.25">
      <c r="A91" s="5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21"/>
    </row>
    <row r="92" spans="1:27" x14ac:dyDescent="0.25">
      <c r="A92" s="5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21"/>
    </row>
    <row r="93" spans="1:27" x14ac:dyDescent="0.25">
      <c r="A93" s="5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21"/>
    </row>
    <row r="94" spans="1:27" ht="8.25" customHeight="1" thickBot="1" x14ac:dyDescent="0.3">
      <c r="A94" s="7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35"/>
    </row>
  </sheetData>
  <sheetProtection algorithmName="SHA-512" hashValue="dZ8IotKiMZk4aSt4MX7eT+dpVBBmn8Vh35njWomLRuLGjULxuga71+s06p4ozsI7B30RRpIqDpHrrAVa5TI+9w==" saltValue="cMWTqh9ySPqTPWmrwcBOkA==" spinCount="100000" sheet="1" objects="1" scenarios="1"/>
  <mergeCells count="40">
    <mergeCell ref="B88:Z88"/>
    <mergeCell ref="B89:Z89"/>
    <mergeCell ref="B90:Z93"/>
    <mergeCell ref="B94:Z94"/>
    <mergeCell ref="B55:G65"/>
    <mergeCell ref="B69:Z70"/>
    <mergeCell ref="B81:Z81"/>
    <mergeCell ref="B83:Z86"/>
    <mergeCell ref="B87:Z87"/>
    <mergeCell ref="B33:K37"/>
    <mergeCell ref="B41:G53"/>
    <mergeCell ref="B67:Z67"/>
    <mergeCell ref="B31:Z31"/>
    <mergeCell ref="B39:Z39"/>
    <mergeCell ref="B30:Z30"/>
    <mergeCell ref="B15:Z15"/>
    <mergeCell ref="B13:Z13"/>
    <mergeCell ref="B16:Z16"/>
    <mergeCell ref="B23:Z23"/>
    <mergeCell ref="B18:Z18"/>
    <mergeCell ref="B24:Z24"/>
    <mergeCell ref="B25:Z25"/>
    <mergeCell ref="B27:Z27"/>
    <mergeCell ref="B26:Z26"/>
    <mergeCell ref="B28:Z28"/>
    <mergeCell ref="B29:Z29"/>
    <mergeCell ref="B14:O14"/>
    <mergeCell ref="P14:S14"/>
    <mergeCell ref="U14:V14"/>
    <mergeCell ref="B8:Z8"/>
    <mergeCell ref="B9:Z9"/>
    <mergeCell ref="B10:Z10"/>
    <mergeCell ref="B11:Z11"/>
    <mergeCell ref="B12:Z12"/>
    <mergeCell ref="B7:Z7"/>
    <mergeCell ref="B1:Z2"/>
    <mergeCell ref="B3:Z3"/>
    <mergeCell ref="B4:Z4"/>
    <mergeCell ref="B5:Z5"/>
    <mergeCell ref="B6:Z6"/>
  </mergeCells>
  <hyperlinks>
    <hyperlink ref="P14" r:id="rId1" display="mailto:dafstb-praxisumfrage@bauing.rptu.de?subject=Rückfrage oder Rückmeldung DAfStb-Praxisumfrage" xr:uid="{E34148C3-263F-4932-8F58-57A726E90F83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2A1D-74AE-4B72-911E-FC326C0ECEFA}">
  <sheetPr>
    <tabColor rgb="FF0070C0"/>
  </sheetPr>
  <dimension ref="A1:Z233"/>
  <sheetViews>
    <sheetView zoomScale="85" zoomScaleNormal="85" workbookViewId="0">
      <selection activeCell="C22" sqref="C22"/>
    </sheetView>
  </sheetViews>
  <sheetFormatPr baseColWidth="10" defaultRowHeight="15" x14ac:dyDescent="0.25"/>
  <cols>
    <col min="1" max="1" width="2.7109375" style="64" customWidth="1"/>
    <col min="2" max="2" width="29.42578125" style="64" customWidth="1"/>
    <col min="3" max="3" width="23.85546875" style="64" bestFit="1" customWidth="1"/>
    <col min="4" max="4" width="21.85546875" style="64" bestFit="1" customWidth="1"/>
    <col min="5" max="5" width="30.28515625" style="64" bestFit="1" customWidth="1"/>
    <col min="6" max="6" width="21.85546875" style="64" bestFit="1" customWidth="1"/>
    <col min="7" max="7" width="15.42578125" style="64" bestFit="1" customWidth="1"/>
    <col min="8" max="9" width="20.7109375" style="64" bestFit="1" customWidth="1"/>
    <col min="10" max="10" width="21.85546875" style="64" bestFit="1" customWidth="1"/>
    <col min="11" max="11" width="17.28515625" style="64" bestFit="1" customWidth="1"/>
    <col min="12" max="12" width="21.85546875" style="64" bestFit="1" customWidth="1"/>
    <col min="13" max="14" width="19" style="64" bestFit="1" customWidth="1"/>
    <col min="15" max="15" width="13.28515625" style="64" bestFit="1" customWidth="1"/>
    <col min="16" max="16" width="20.7109375" style="64" bestFit="1" customWidth="1"/>
    <col min="17" max="17" width="12.140625" style="64" bestFit="1" customWidth="1"/>
    <col min="18" max="18" width="9.85546875" style="64" bestFit="1" customWidth="1"/>
    <col min="19" max="19" width="11.42578125" style="64"/>
    <col min="20" max="20" width="2.7109375" style="64" customWidth="1"/>
    <col min="21" max="16384" width="11.42578125" style="64"/>
  </cols>
  <sheetData>
    <row r="1" spans="1:26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78"/>
    </row>
    <row r="2" spans="1:26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79"/>
    </row>
    <row r="3" spans="1:26" ht="18" x14ac:dyDescent="0.25">
      <c r="A3" s="4"/>
      <c r="B3" s="160" t="s">
        <v>206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80"/>
    </row>
    <row r="4" spans="1:26" x14ac:dyDescent="0.25">
      <c r="A4" s="4"/>
      <c r="B4" s="181" t="s">
        <v>205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2"/>
    </row>
    <row r="5" spans="1:26" ht="18" customHeight="1" x14ac:dyDescent="0.25">
      <c r="A5" s="4"/>
      <c r="B5" s="162" t="s">
        <v>246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15"/>
      <c r="U5" s="114"/>
      <c r="V5" s="114"/>
      <c r="W5" s="114"/>
      <c r="X5" s="114"/>
      <c r="Y5" s="114"/>
      <c r="Z5" s="114"/>
    </row>
    <row r="6" spans="1:26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83"/>
    </row>
    <row r="7" spans="1:26" ht="15" customHeight="1" x14ac:dyDescent="0.25">
      <c r="A7" s="9"/>
      <c r="B7" s="10" t="s">
        <v>204</v>
      </c>
      <c r="C7" s="116"/>
      <c r="D7" s="117" t="s">
        <v>52</v>
      </c>
      <c r="E7" s="10" t="s">
        <v>53</v>
      </c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"/>
    </row>
    <row r="8" spans="1:26" ht="8.25" customHeight="1" x14ac:dyDescent="0.25">
      <c r="A8" s="5"/>
      <c r="B8" s="1"/>
      <c r="C8" s="1"/>
      <c r="D8" s="23" t="s">
        <v>52</v>
      </c>
      <c r="E8" s="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6"/>
    </row>
    <row r="9" spans="1:26" x14ac:dyDescent="0.25">
      <c r="A9" s="5"/>
      <c r="B9" s="1" t="s">
        <v>136</v>
      </c>
      <c r="C9" s="37" t="s">
        <v>223</v>
      </c>
      <c r="D9" s="23" t="s">
        <v>52</v>
      </c>
      <c r="E9" s="16" t="s">
        <v>54</v>
      </c>
      <c r="F9" s="13"/>
      <c r="G9" s="13"/>
      <c r="H9" s="13"/>
      <c r="I9" s="1" t="s">
        <v>131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6"/>
    </row>
    <row r="10" spans="1:26" ht="6.75" customHeight="1" x14ac:dyDescent="0.25">
      <c r="A10" s="5"/>
      <c r="B10" s="1"/>
      <c r="C10" s="119"/>
      <c r="D10" s="23" t="s">
        <v>52</v>
      </c>
      <c r="E10" s="16"/>
      <c r="F10" s="13"/>
      <c r="G10" s="13"/>
      <c r="H10" s="13"/>
      <c r="I10" s="13"/>
      <c r="J10" s="1"/>
      <c r="K10" s="13"/>
      <c r="L10" s="13"/>
      <c r="M10" s="13"/>
      <c r="N10" s="13"/>
      <c r="O10" s="13"/>
      <c r="P10" s="13"/>
      <c r="Q10" s="13"/>
      <c r="R10" s="13"/>
      <c r="S10" s="13"/>
      <c r="T10" s="6"/>
    </row>
    <row r="11" spans="1:26" x14ac:dyDescent="0.25">
      <c r="A11" s="5"/>
      <c r="B11" s="1" t="s">
        <v>156</v>
      </c>
      <c r="C11" s="37">
        <v>2014</v>
      </c>
      <c r="D11" s="23" t="s">
        <v>52</v>
      </c>
      <c r="E11" s="16"/>
      <c r="F11" s="13"/>
      <c r="G11" s="13"/>
      <c r="H11" s="13"/>
      <c r="I11" s="184" t="s">
        <v>225</v>
      </c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6"/>
    </row>
    <row r="12" spans="1:26" ht="6.75" customHeight="1" x14ac:dyDescent="0.25">
      <c r="A12" s="5"/>
      <c r="B12" s="1"/>
      <c r="C12" s="120"/>
      <c r="D12" s="23" t="s">
        <v>52</v>
      </c>
      <c r="E12" s="2"/>
      <c r="F12" s="13"/>
      <c r="G12" s="13"/>
      <c r="H12" s="13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6"/>
    </row>
    <row r="13" spans="1:26" x14ac:dyDescent="0.25">
      <c r="A13" s="5"/>
      <c r="B13" s="1" t="s">
        <v>0</v>
      </c>
      <c r="C13" s="37" t="s">
        <v>8</v>
      </c>
      <c r="D13" s="23" t="s">
        <v>52</v>
      </c>
      <c r="E13" s="16"/>
      <c r="F13" s="13"/>
      <c r="G13" s="13"/>
      <c r="H13" s="13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6"/>
    </row>
    <row r="14" spans="1:26" ht="6.75" customHeight="1" x14ac:dyDescent="0.25">
      <c r="A14" s="5"/>
      <c r="B14" s="1"/>
      <c r="C14" s="120"/>
      <c r="D14" s="23" t="s">
        <v>52</v>
      </c>
      <c r="E14" s="2"/>
      <c r="F14" s="13"/>
      <c r="G14" s="13"/>
      <c r="H14" s="13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6"/>
    </row>
    <row r="15" spans="1:26" x14ac:dyDescent="0.25">
      <c r="A15" s="5"/>
      <c r="B15" s="1" t="s">
        <v>37</v>
      </c>
      <c r="C15" s="37" t="s">
        <v>38</v>
      </c>
      <c r="D15" s="23" t="s">
        <v>52</v>
      </c>
      <c r="E15" s="16"/>
      <c r="F15" s="13"/>
      <c r="G15" s="13"/>
      <c r="H15" s="13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6"/>
    </row>
    <row r="16" spans="1:26" ht="6.75" customHeight="1" x14ac:dyDescent="0.25">
      <c r="A16" s="5"/>
      <c r="B16" s="1"/>
      <c r="C16" s="119"/>
      <c r="D16" s="23" t="s">
        <v>52</v>
      </c>
      <c r="E16" s="16"/>
      <c r="F16" s="13"/>
      <c r="G16" s="13"/>
      <c r="H16" s="13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6"/>
    </row>
    <row r="17" spans="1:20" x14ac:dyDescent="0.25">
      <c r="A17" s="5"/>
      <c r="B17" s="1" t="s">
        <v>173</v>
      </c>
      <c r="C17" s="37">
        <v>22</v>
      </c>
      <c r="D17" s="23" t="s">
        <v>52</v>
      </c>
      <c r="E17" s="16"/>
      <c r="F17" s="13"/>
      <c r="G17" s="13"/>
      <c r="H17" s="13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6"/>
    </row>
    <row r="18" spans="1:20" ht="6.75" customHeight="1" x14ac:dyDescent="0.25">
      <c r="A18" s="5"/>
      <c r="B18" s="1"/>
      <c r="C18" s="120"/>
      <c r="D18" s="23" t="s">
        <v>52</v>
      </c>
      <c r="E18" s="2"/>
      <c r="F18" s="13"/>
      <c r="G18" s="13"/>
      <c r="H18" s="13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6"/>
    </row>
    <row r="19" spans="1:20" ht="15" customHeight="1" x14ac:dyDescent="0.25">
      <c r="A19" s="5"/>
      <c r="B19" s="1" t="s">
        <v>42</v>
      </c>
      <c r="C19" s="37">
        <v>5</v>
      </c>
      <c r="D19" s="23" t="s">
        <v>52</v>
      </c>
      <c r="E19" s="16"/>
      <c r="F19" s="13"/>
      <c r="G19" s="13"/>
      <c r="H19" s="13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6"/>
    </row>
    <row r="20" spans="1:20" ht="6.75" customHeight="1" x14ac:dyDescent="0.25">
      <c r="A20" s="5"/>
      <c r="B20" s="1"/>
      <c r="C20" s="120"/>
      <c r="D20" s="23" t="s">
        <v>52</v>
      </c>
      <c r="E20" s="2"/>
      <c r="F20" s="13"/>
      <c r="G20" s="13"/>
      <c r="H20" s="13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6"/>
    </row>
    <row r="21" spans="1:20" ht="15" customHeight="1" x14ac:dyDescent="0.25">
      <c r="A21" s="5"/>
      <c r="B21" s="1" t="s">
        <v>254</v>
      </c>
      <c r="C21" s="128">
        <v>0.93</v>
      </c>
      <c r="D21" s="23"/>
      <c r="E21" s="2"/>
      <c r="F21" s="13"/>
      <c r="G21" s="13"/>
      <c r="H21" s="13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6"/>
    </row>
    <row r="22" spans="1:20" ht="6.75" customHeight="1" x14ac:dyDescent="0.25">
      <c r="A22" s="5"/>
      <c r="B22" s="1"/>
      <c r="C22" s="120"/>
      <c r="D22" s="23"/>
      <c r="E22" s="2"/>
      <c r="F22" s="13"/>
      <c r="G22" s="13"/>
      <c r="H22" s="13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6"/>
    </row>
    <row r="23" spans="1:20" x14ac:dyDescent="0.25">
      <c r="A23" s="5"/>
      <c r="B23" s="1" t="s">
        <v>31</v>
      </c>
      <c r="C23" s="37">
        <v>6</v>
      </c>
      <c r="D23" s="23" t="s">
        <v>52</v>
      </c>
      <c r="E23" s="16"/>
      <c r="F23" s="13"/>
      <c r="G23" s="13"/>
      <c r="H23" s="13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6"/>
    </row>
    <row r="24" spans="1:20" ht="6.75" customHeight="1" x14ac:dyDescent="0.25">
      <c r="A24" s="5"/>
      <c r="B24" s="1"/>
      <c r="C24" s="120"/>
      <c r="D24" s="23" t="s">
        <v>52</v>
      </c>
      <c r="E24" s="2"/>
      <c r="F24" s="13"/>
      <c r="G24" s="13"/>
      <c r="H24" s="13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6"/>
    </row>
    <row r="25" spans="1:20" ht="15" customHeight="1" x14ac:dyDescent="0.25">
      <c r="A25" s="5"/>
      <c r="B25" s="1" t="s">
        <v>32</v>
      </c>
      <c r="C25" s="37">
        <v>2</v>
      </c>
      <c r="D25" s="23" t="s">
        <v>52</v>
      </c>
      <c r="E25" s="16"/>
      <c r="F25" s="13"/>
      <c r="G25" s="13"/>
      <c r="H25" s="13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6"/>
    </row>
    <row r="26" spans="1:20" ht="6.75" customHeight="1" x14ac:dyDescent="0.25">
      <c r="A26" s="5"/>
      <c r="B26" s="1"/>
      <c r="C26" s="120"/>
      <c r="D26" s="23" t="s">
        <v>52</v>
      </c>
      <c r="E26" s="2"/>
      <c r="F26" s="13"/>
      <c r="G26" s="13"/>
      <c r="H26" s="13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6"/>
    </row>
    <row r="27" spans="1:20" ht="15" customHeight="1" x14ac:dyDescent="0.25">
      <c r="A27" s="5"/>
      <c r="B27" s="1" t="s">
        <v>33</v>
      </c>
      <c r="C27" s="37" t="s">
        <v>35</v>
      </c>
      <c r="D27" s="23" t="s">
        <v>52</v>
      </c>
      <c r="E27" s="16"/>
      <c r="F27" s="13"/>
      <c r="G27" s="13"/>
      <c r="H27" s="13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6"/>
    </row>
    <row r="28" spans="1:20" ht="8.25" customHeight="1" x14ac:dyDescent="0.25">
      <c r="A28" s="5"/>
      <c r="B28" s="1"/>
      <c r="C28" s="1"/>
      <c r="D28" s="23" t="s">
        <v>52</v>
      </c>
      <c r="E28" s="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6"/>
    </row>
    <row r="29" spans="1:20" ht="15" customHeight="1" x14ac:dyDescent="0.25">
      <c r="A29" s="9"/>
      <c r="B29" s="157" t="s">
        <v>143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1"/>
    </row>
    <row r="30" spans="1:20" ht="8.25" customHeight="1" x14ac:dyDescent="0.25">
      <c r="A30" s="5"/>
      <c r="B30" s="1"/>
      <c r="C30" s="1"/>
      <c r="D30" s="2"/>
      <c r="E30" s="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6"/>
    </row>
    <row r="31" spans="1:20" ht="15" customHeight="1" x14ac:dyDescent="0.35">
      <c r="A31" s="5"/>
      <c r="B31" s="28" t="s">
        <v>44</v>
      </c>
      <c r="C31" s="28" t="s">
        <v>146</v>
      </c>
      <c r="D31" s="22" t="s">
        <v>45</v>
      </c>
      <c r="E31" s="22" t="s">
        <v>2</v>
      </c>
      <c r="F31" s="22" t="s">
        <v>3</v>
      </c>
      <c r="G31" s="22" t="s">
        <v>144</v>
      </c>
      <c r="H31" s="22" t="s">
        <v>108</v>
      </c>
      <c r="I31" s="22" t="s">
        <v>109</v>
      </c>
      <c r="J31" s="22" t="s">
        <v>5</v>
      </c>
      <c r="K31" s="22" t="s">
        <v>110</v>
      </c>
      <c r="L31" s="22" t="s">
        <v>5</v>
      </c>
      <c r="M31" s="22" t="s">
        <v>110</v>
      </c>
      <c r="N31" s="22" t="s">
        <v>111</v>
      </c>
      <c r="O31" s="22" t="s">
        <v>87</v>
      </c>
      <c r="P31" s="22" t="s">
        <v>6</v>
      </c>
      <c r="Q31" s="22" t="s">
        <v>112</v>
      </c>
      <c r="R31" s="22" t="s">
        <v>105</v>
      </c>
      <c r="S31" s="25" t="s">
        <v>1</v>
      </c>
      <c r="T31" s="21"/>
    </row>
    <row r="32" spans="1:20" x14ac:dyDescent="0.25">
      <c r="A32" s="5"/>
      <c r="B32" s="32"/>
      <c r="C32" s="32" t="s">
        <v>147</v>
      </c>
      <c r="D32" s="29" t="s">
        <v>148</v>
      </c>
      <c r="E32" s="29"/>
      <c r="F32" s="29"/>
      <c r="G32" s="20" t="s">
        <v>106</v>
      </c>
      <c r="H32" s="20" t="s">
        <v>107</v>
      </c>
      <c r="I32" s="20" t="s">
        <v>107</v>
      </c>
      <c r="J32" s="20" t="s">
        <v>157</v>
      </c>
      <c r="K32" s="20" t="s">
        <v>159</v>
      </c>
      <c r="L32" s="20" t="s">
        <v>158</v>
      </c>
      <c r="M32" s="20" t="s">
        <v>162</v>
      </c>
      <c r="N32" s="20" t="s">
        <v>163</v>
      </c>
      <c r="O32" s="20" t="s">
        <v>163</v>
      </c>
      <c r="P32" s="29"/>
      <c r="Q32" s="20" t="s">
        <v>161</v>
      </c>
      <c r="R32" s="20" t="s">
        <v>163</v>
      </c>
      <c r="S32" s="30"/>
      <c r="T32" s="21"/>
    </row>
    <row r="33" spans="1:20" ht="15" customHeight="1" x14ac:dyDescent="0.25">
      <c r="A33" s="5"/>
      <c r="B33" s="38" t="s">
        <v>140</v>
      </c>
      <c r="C33" s="38">
        <v>468</v>
      </c>
      <c r="D33" s="38">
        <v>5</v>
      </c>
      <c r="E33" s="47" t="s">
        <v>181</v>
      </c>
      <c r="F33" s="39" t="s">
        <v>22</v>
      </c>
      <c r="G33" s="39">
        <v>15.6</v>
      </c>
      <c r="H33" s="38">
        <v>1.5</v>
      </c>
      <c r="I33" s="42">
        <v>5</v>
      </c>
      <c r="J33" s="48" t="s">
        <v>21</v>
      </c>
      <c r="K33" s="38">
        <v>94.4</v>
      </c>
      <c r="L33" s="37" t="s">
        <v>24</v>
      </c>
      <c r="M33" s="38"/>
      <c r="N33" s="38">
        <v>11.87</v>
      </c>
      <c r="O33" s="38">
        <v>3.99</v>
      </c>
      <c r="P33" s="39" t="s">
        <v>24</v>
      </c>
      <c r="Q33" s="38"/>
      <c r="R33" s="38">
        <v>2.2000000000000002</v>
      </c>
      <c r="S33" s="38" t="s">
        <v>182</v>
      </c>
      <c r="T33" s="21"/>
    </row>
    <row r="34" spans="1:20" ht="15" customHeight="1" x14ac:dyDescent="0.25">
      <c r="A34" s="5"/>
      <c r="B34" s="38" t="s">
        <v>141</v>
      </c>
      <c r="C34" s="38">
        <v>468</v>
      </c>
      <c r="D34" s="38">
        <v>1</v>
      </c>
      <c r="E34" s="47" t="s">
        <v>10</v>
      </c>
      <c r="F34" s="39" t="s">
        <v>22</v>
      </c>
      <c r="G34" s="39">
        <v>15.6</v>
      </c>
      <c r="H34" s="40">
        <v>1.5</v>
      </c>
      <c r="I34" s="40">
        <v>5</v>
      </c>
      <c r="J34" s="48" t="s">
        <v>21</v>
      </c>
      <c r="K34" s="40">
        <v>49.14</v>
      </c>
      <c r="L34" s="37" t="s">
        <v>15</v>
      </c>
      <c r="M34" s="40">
        <v>11.47</v>
      </c>
      <c r="N34" s="40">
        <v>0.81</v>
      </c>
      <c r="O34" s="40">
        <v>4.24</v>
      </c>
      <c r="P34" s="37" t="s">
        <v>24</v>
      </c>
      <c r="Q34" s="40"/>
      <c r="R34" s="40"/>
      <c r="S34" s="40" t="s">
        <v>224</v>
      </c>
      <c r="T34" s="21"/>
    </row>
    <row r="35" spans="1:20" ht="15" customHeight="1" x14ac:dyDescent="0.25">
      <c r="A35" s="5"/>
      <c r="B35" s="38" t="s">
        <v>174</v>
      </c>
      <c r="C35" s="38">
        <v>468</v>
      </c>
      <c r="D35" s="38">
        <v>1</v>
      </c>
      <c r="E35" s="47" t="s">
        <v>56</v>
      </c>
      <c r="F35" s="39" t="s">
        <v>23</v>
      </c>
      <c r="G35" s="39">
        <v>5</v>
      </c>
      <c r="H35" s="38">
        <v>1.5</v>
      </c>
      <c r="I35" s="38">
        <v>5</v>
      </c>
      <c r="J35" s="48" t="s">
        <v>16</v>
      </c>
      <c r="K35" s="40">
        <v>131.04</v>
      </c>
      <c r="L35" s="37" t="s">
        <v>24</v>
      </c>
      <c r="M35" s="40"/>
      <c r="N35" s="40">
        <v>10.67</v>
      </c>
      <c r="O35" s="40"/>
      <c r="P35" s="37" t="s">
        <v>24</v>
      </c>
      <c r="Q35" s="40"/>
      <c r="R35" s="40"/>
      <c r="S35" s="40" t="s">
        <v>183</v>
      </c>
      <c r="T35" s="21"/>
    </row>
    <row r="36" spans="1:20" s="66" customFormat="1" x14ac:dyDescent="0.25">
      <c r="A36" s="53"/>
      <c r="B36" s="46" t="s">
        <v>175</v>
      </c>
      <c r="C36" s="46">
        <v>468</v>
      </c>
      <c r="D36" s="46">
        <v>1</v>
      </c>
      <c r="E36" s="47" t="s">
        <v>56</v>
      </c>
      <c r="F36" s="39" t="s">
        <v>23</v>
      </c>
      <c r="G36" s="47">
        <v>5</v>
      </c>
      <c r="H36" s="49">
        <v>0</v>
      </c>
      <c r="I36" s="49">
        <v>5</v>
      </c>
      <c r="J36" s="48" t="s">
        <v>18</v>
      </c>
      <c r="K36" s="49">
        <v>131.04</v>
      </c>
      <c r="L36" s="48" t="s">
        <v>24</v>
      </c>
      <c r="M36" s="49"/>
      <c r="N36" s="49">
        <v>13.36</v>
      </c>
      <c r="O36" s="40"/>
      <c r="P36" s="37" t="s">
        <v>24</v>
      </c>
      <c r="Q36" s="40"/>
      <c r="R36" s="40"/>
      <c r="S36" s="40" t="s">
        <v>183</v>
      </c>
      <c r="T36" s="54"/>
    </row>
    <row r="37" spans="1:20" s="66" customFormat="1" ht="15" hidden="1" customHeight="1" x14ac:dyDescent="0.25">
      <c r="A37" s="53"/>
      <c r="B37" s="46"/>
      <c r="C37" s="46"/>
      <c r="D37" s="46"/>
      <c r="E37" s="47" t="s">
        <v>24</v>
      </c>
      <c r="F37" s="39" t="s">
        <v>24</v>
      </c>
      <c r="G37" s="47"/>
      <c r="H37" s="46"/>
      <c r="I37" s="46"/>
      <c r="J37" s="48" t="s">
        <v>24</v>
      </c>
      <c r="K37" s="49"/>
      <c r="L37" s="48" t="s">
        <v>24</v>
      </c>
      <c r="M37" s="49"/>
      <c r="N37" s="49"/>
      <c r="O37" s="49"/>
      <c r="P37" s="48" t="s">
        <v>24</v>
      </c>
      <c r="Q37" s="49"/>
      <c r="R37" s="49"/>
      <c r="S37" s="49"/>
      <c r="T37" s="54"/>
    </row>
    <row r="38" spans="1:20" s="66" customFormat="1" ht="15" hidden="1" customHeight="1" x14ac:dyDescent="0.25">
      <c r="A38" s="53"/>
      <c r="B38" s="46"/>
      <c r="C38" s="46"/>
      <c r="D38" s="46"/>
      <c r="E38" s="47" t="s">
        <v>24</v>
      </c>
      <c r="F38" s="39" t="s">
        <v>24</v>
      </c>
      <c r="G38" s="47"/>
      <c r="H38" s="46"/>
      <c r="I38" s="46"/>
      <c r="J38" s="48" t="s">
        <v>24</v>
      </c>
      <c r="K38" s="49"/>
      <c r="L38" s="48" t="s">
        <v>24</v>
      </c>
      <c r="M38" s="49"/>
      <c r="N38" s="49"/>
      <c r="O38" s="49"/>
      <c r="P38" s="48" t="s">
        <v>24</v>
      </c>
      <c r="Q38" s="49"/>
      <c r="R38" s="49"/>
      <c r="S38" s="49"/>
      <c r="T38" s="54"/>
    </row>
    <row r="39" spans="1:20" s="66" customFormat="1" ht="15" hidden="1" customHeight="1" x14ac:dyDescent="0.25">
      <c r="A39" s="53"/>
      <c r="B39" s="46"/>
      <c r="C39" s="46"/>
      <c r="D39" s="46"/>
      <c r="E39" s="47" t="s">
        <v>24</v>
      </c>
      <c r="F39" s="39" t="s">
        <v>24</v>
      </c>
      <c r="G39" s="47"/>
      <c r="H39" s="46"/>
      <c r="I39" s="46"/>
      <c r="J39" s="48" t="s">
        <v>24</v>
      </c>
      <c r="K39" s="49"/>
      <c r="L39" s="48" t="s">
        <v>24</v>
      </c>
      <c r="M39" s="49"/>
      <c r="N39" s="49"/>
      <c r="O39" s="49"/>
      <c r="P39" s="48" t="s">
        <v>24</v>
      </c>
      <c r="Q39" s="49"/>
      <c r="R39" s="49"/>
      <c r="S39" s="49"/>
      <c r="T39" s="54"/>
    </row>
    <row r="40" spans="1:20" s="66" customFormat="1" ht="15" hidden="1" customHeight="1" x14ac:dyDescent="0.25">
      <c r="A40" s="53"/>
      <c r="B40" s="46"/>
      <c r="C40" s="46"/>
      <c r="D40" s="46"/>
      <c r="E40" s="47" t="s">
        <v>24</v>
      </c>
      <c r="F40" s="39" t="s">
        <v>24</v>
      </c>
      <c r="G40" s="47"/>
      <c r="H40" s="46"/>
      <c r="I40" s="46"/>
      <c r="J40" s="48" t="s">
        <v>24</v>
      </c>
      <c r="K40" s="49"/>
      <c r="L40" s="48" t="s">
        <v>24</v>
      </c>
      <c r="M40" s="49"/>
      <c r="N40" s="49"/>
      <c r="O40" s="49"/>
      <c r="P40" s="48" t="s">
        <v>24</v>
      </c>
      <c r="Q40" s="49"/>
      <c r="R40" s="49"/>
      <c r="S40" s="49"/>
      <c r="T40" s="54"/>
    </row>
    <row r="41" spans="1:20" s="66" customFormat="1" ht="15" hidden="1" customHeight="1" x14ac:dyDescent="0.25">
      <c r="A41" s="53"/>
      <c r="B41" s="46"/>
      <c r="C41" s="46"/>
      <c r="D41" s="46"/>
      <c r="E41" s="47" t="s">
        <v>24</v>
      </c>
      <c r="F41" s="39" t="s">
        <v>24</v>
      </c>
      <c r="G41" s="47"/>
      <c r="H41" s="46"/>
      <c r="I41" s="46"/>
      <c r="J41" s="48" t="s">
        <v>24</v>
      </c>
      <c r="K41" s="49"/>
      <c r="L41" s="48" t="s">
        <v>24</v>
      </c>
      <c r="M41" s="49"/>
      <c r="N41" s="49"/>
      <c r="O41" s="49"/>
      <c r="P41" s="48" t="s">
        <v>24</v>
      </c>
      <c r="Q41" s="49"/>
      <c r="R41" s="49"/>
      <c r="S41" s="49"/>
      <c r="T41" s="54"/>
    </row>
    <row r="42" spans="1:20" s="66" customFormat="1" ht="15" hidden="1" customHeight="1" x14ac:dyDescent="0.25">
      <c r="A42" s="53"/>
      <c r="B42" s="46"/>
      <c r="C42" s="46"/>
      <c r="D42" s="46"/>
      <c r="E42" s="47" t="s">
        <v>24</v>
      </c>
      <c r="F42" s="39" t="s">
        <v>24</v>
      </c>
      <c r="G42" s="47"/>
      <c r="H42" s="46"/>
      <c r="I42" s="46"/>
      <c r="J42" s="48" t="s">
        <v>24</v>
      </c>
      <c r="K42" s="49"/>
      <c r="L42" s="48" t="s">
        <v>24</v>
      </c>
      <c r="M42" s="49"/>
      <c r="N42" s="49"/>
      <c r="O42" s="49"/>
      <c r="P42" s="48" t="s">
        <v>24</v>
      </c>
      <c r="Q42" s="49"/>
      <c r="R42" s="49"/>
      <c r="S42" s="49"/>
      <c r="T42" s="54"/>
    </row>
    <row r="43" spans="1:20" s="66" customFormat="1" ht="15" hidden="1" customHeight="1" x14ac:dyDescent="0.25">
      <c r="A43" s="53"/>
      <c r="B43" s="46"/>
      <c r="C43" s="46"/>
      <c r="D43" s="46"/>
      <c r="E43" s="47" t="s">
        <v>24</v>
      </c>
      <c r="F43" s="39" t="s">
        <v>24</v>
      </c>
      <c r="G43" s="47"/>
      <c r="H43" s="46"/>
      <c r="I43" s="46"/>
      <c r="J43" s="48" t="s">
        <v>24</v>
      </c>
      <c r="K43" s="49"/>
      <c r="L43" s="48" t="s">
        <v>24</v>
      </c>
      <c r="M43" s="49"/>
      <c r="N43" s="49"/>
      <c r="O43" s="49"/>
      <c r="P43" s="48" t="s">
        <v>24</v>
      </c>
      <c r="Q43" s="49"/>
      <c r="R43" s="49"/>
      <c r="S43" s="49"/>
      <c r="T43" s="54"/>
    </row>
    <row r="44" spans="1:20" s="66" customFormat="1" ht="15" hidden="1" customHeight="1" x14ac:dyDescent="0.25">
      <c r="A44" s="53"/>
      <c r="B44" s="46"/>
      <c r="C44" s="46"/>
      <c r="D44" s="46"/>
      <c r="E44" s="47" t="s">
        <v>24</v>
      </c>
      <c r="F44" s="39" t="s">
        <v>24</v>
      </c>
      <c r="G44" s="47"/>
      <c r="H44" s="46"/>
      <c r="I44" s="46"/>
      <c r="J44" s="48" t="s">
        <v>24</v>
      </c>
      <c r="K44" s="49"/>
      <c r="L44" s="48" t="s">
        <v>24</v>
      </c>
      <c r="M44" s="49"/>
      <c r="N44" s="49"/>
      <c r="O44" s="49"/>
      <c r="P44" s="48" t="s">
        <v>24</v>
      </c>
      <c r="Q44" s="49"/>
      <c r="R44" s="49"/>
      <c r="S44" s="49"/>
      <c r="T44" s="54"/>
    </row>
    <row r="45" spans="1:20" s="66" customFormat="1" ht="15" hidden="1" customHeight="1" x14ac:dyDescent="0.25">
      <c r="A45" s="53"/>
      <c r="B45" s="46"/>
      <c r="C45" s="46"/>
      <c r="D45" s="46"/>
      <c r="E45" s="47" t="s">
        <v>24</v>
      </c>
      <c r="F45" s="39" t="s">
        <v>24</v>
      </c>
      <c r="G45" s="47"/>
      <c r="H45" s="46"/>
      <c r="I45" s="46"/>
      <c r="J45" s="48" t="s">
        <v>24</v>
      </c>
      <c r="K45" s="49"/>
      <c r="L45" s="48" t="s">
        <v>24</v>
      </c>
      <c r="M45" s="49"/>
      <c r="N45" s="49"/>
      <c r="O45" s="49"/>
      <c r="P45" s="48" t="s">
        <v>24</v>
      </c>
      <c r="Q45" s="49"/>
      <c r="R45" s="49"/>
      <c r="S45" s="49"/>
      <c r="T45" s="54"/>
    </row>
    <row r="46" spans="1:20" s="66" customFormat="1" ht="15" hidden="1" customHeight="1" x14ac:dyDescent="0.25">
      <c r="A46" s="53"/>
      <c r="B46" s="46"/>
      <c r="C46" s="46"/>
      <c r="D46" s="46"/>
      <c r="E46" s="47" t="s">
        <v>24</v>
      </c>
      <c r="F46" s="39" t="s">
        <v>24</v>
      </c>
      <c r="G46" s="47"/>
      <c r="H46" s="46"/>
      <c r="I46" s="46"/>
      <c r="J46" s="48" t="s">
        <v>24</v>
      </c>
      <c r="K46" s="49"/>
      <c r="L46" s="48" t="s">
        <v>24</v>
      </c>
      <c r="M46" s="49"/>
      <c r="N46" s="49"/>
      <c r="O46" s="49"/>
      <c r="P46" s="48" t="s">
        <v>24</v>
      </c>
      <c r="Q46" s="49"/>
      <c r="R46" s="49"/>
      <c r="S46" s="49"/>
      <c r="T46" s="54"/>
    </row>
    <row r="47" spans="1:20" s="66" customFormat="1" ht="15" hidden="1" customHeight="1" x14ac:dyDescent="0.25">
      <c r="A47" s="53"/>
      <c r="B47" s="46"/>
      <c r="C47" s="46"/>
      <c r="D47" s="46"/>
      <c r="E47" s="47" t="s">
        <v>24</v>
      </c>
      <c r="F47" s="39" t="s">
        <v>24</v>
      </c>
      <c r="G47" s="47"/>
      <c r="H47" s="46"/>
      <c r="I47" s="46"/>
      <c r="J47" s="48" t="s">
        <v>24</v>
      </c>
      <c r="K47" s="49"/>
      <c r="L47" s="48" t="s">
        <v>24</v>
      </c>
      <c r="M47" s="49"/>
      <c r="N47" s="49"/>
      <c r="O47" s="49"/>
      <c r="P47" s="48" t="s">
        <v>24</v>
      </c>
      <c r="Q47" s="49"/>
      <c r="R47" s="49"/>
      <c r="S47" s="49"/>
      <c r="T47" s="54"/>
    </row>
    <row r="48" spans="1:20" s="66" customFormat="1" ht="15" hidden="1" customHeight="1" x14ac:dyDescent="0.25">
      <c r="A48" s="53"/>
      <c r="B48" s="46"/>
      <c r="C48" s="46"/>
      <c r="D48" s="46"/>
      <c r="E48" s="47" t="s">
        <v>24</v>
      </c>
      <c r="F48" s="39" t="s">
        <v>24</v>
      </c>
      <c r="G48" s="47"/>
      <c r="H48" s="46"/>
      <c r="I48" s="46"/>
      <c r="J48" s="48" t="s">
        <v>24</v>
      </c>
      <c r="K48" s="49"/>
      <c r="L48" s="48" t="s">
        <v>24</v>
      </c>
      <c r="M48" s="49"/>
      <c r="N48" s="49"/>
      <c r="O48" s="49"/>
      <c r="P48" s="48" t="s">
        <v>24</v>
      </c>
      <c r="Q48" s="49"/>
      <c r="R48" s="49"/>
      <c r="S48" s="49"/>
      <c r="T48" s="54"/>
    </row>
    <row r="49" spans="1:22" ht="15" customHeight="1" x14ac:dyDescent="0.25">
      <c r="A49" s="5"/>
      <c r="B49" s="185" t="s">
        <v>145</v>
      </c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21"/>
      <c r="R49" s="121"/>
      <c r="S49" s="121"/>
      <c r="T49" s="21"/>
    </row>
    <row r="50" spans="1:22" ht="8.25" customHeight="1" x14ac:dyDescent="0.25">
      <c r="A50" s="5"/>
      <c r="B50" s="1"/>
      <c r="C50" s="1"/>
      <c r="D50" s="2"/>
      <c r="E50" s="2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6"/>
    </row>
    <row r="51" spans="1:22" ht="15" customHeight="1" x14ac:dyDescent="0.25">
      <c r="A51" s="9"/>
      <c r="B51" s="157" t="s">
        <v>43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1"/>
    </row>
    <row r="52" spans="1:22" ht="8.25" customHeight="1" x14ac:dyDescent="0.25">
      <c r="A52" s="5"/>
      <c r="B52" s="1"/>
      <c r="C52" s="1"/>
      <c r="D52" s="2"/>
      <c r="E52" s="2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6"/>
      <c r="V52" s="67"/>
    </row>
    <row r="53" spans="1:22" ht="15" customHeight="1" x14ac:dyDescent="0.25">
      <c r="A53" s="5"/>
      <c r="B53" s="28" t="s">
        <v>44</v>
      </c>
      <c r="C53" s="22" t="s">
        <v>113</v>
      </c>
      <c r="D53" s="22" t="s">
        <v>5</v>
      </c>
      <c r="E53" s="22" t="s">
        <v>110</v>
      </c>
      <c r="F53" s="22" t="s">
        <v>111</v>
      </c>
      <c r="G53" s="22" t="s">
        <v>87</v>
      </c>
      <c r="H53" s="22" t="s">
        <v>6</v>
      </c>
      <c r="I53" s="22" t="s">
        <v>112</v>
      </c>
      <c r="J53" s="22" t="s">
        <v>105</v>
      </c>
      <c r="K53" s="186" t="s">
        <v>1</v>
      </c>
      <c r="L53" s="164"/>
      <c r="M53" s="164"/>
      <c r="N53" s="164"/>
      <c r="O53" s="164"/>
      <c r="P53" s="164"/>
      <c r="Q53" s="24"/>
      <c r="R53" s="24"/>
      <c r="S53" s="24"/>
      <c r="T53" s="6"/>
    </row>
    <row r="54" spans="1:22" ht="15" customHeight="1" x14ac:dyDescent="0.25">
      <c r="A54" s="5"/>
      <c r="B54" s="19"/>
      <c r="C54" s="20" t="s">
        <v>106</v>
      </c>
      <c r="D54" s="20"/>
      <c r="E54" s="20" t="s">
        <v>161</v>
      </c>
      <c r="F54" s="20" t="s">
        <v>163</v>
      </c>
      <c r="G54" s="20" t="s">
        <v>163</v>
      </c>
      <c r="H54" s="29"/>
      <c r="I54" s="20" t="s">
        <v>161</v>
      </c>
      <c r="J54" s="20" t="s">
        <v>163</v>
      </c>
      <c r="K54" s="186"/>
      <c r="L54" s="164"/>
      <c r="M54" s="164"/>
      <c r="N54" s="164"/>
      <c r="O54" s="164"/>
      <c r="P54" s="164"/>
      <c r="Q54" s="24"/>
      <c r="R54" s="24"/>
      <c r="S54" s="24"/>
      <c r="T54" s="6"/>
    </row>
    <row r="55" spans="1:22" s="66" customFormat="1" ht="15" customHeight="1" x14ac:dyDescent="0.25">
      <c r="A55" s="53"/>
      <c r="B55" s="38" t="s">
        <v>176</v>
      </c>
      <c r="C55" s="39">
        <v>2.4</v>
      </c>
      <c r="D55" s="37" t="s">
        <v>19</v>
      </c>
      <c r="E55" s="40">
        <v>10.37</v>
      </c>
      <c r="F55" s="40">
        <v>1.7</v>
      </c>
      <c r="G55" s="40"/>
      <c r="H55" s="37" t="s">
        <v>24</v>
      </c>
      <c r="I55" s="40"/>
      <c r="J55" s="40"/>
      <c r="K55" s="177" t="s">
        <v>184</v>
      </c>
      <c r="L55" s="177"/>
      <c r="M55" s="177"/>
      <c r="N55" s="177"/>
      <c r="O55" s="177"/>
      <c r="P55" s="177"/>
      <c r="Q55" s="177"/>
      <c r="R55" s="177"/>
      <c r="S55" s="177"/>
      <c r="T55" s="55"/>
    </row>
    <row r="56" spans="1:22" s="66" customFormat="1" ht="15" customHeight="1" x14ac:dyDescent="0.25">
      <c r="A56" s="53"/>
      <c r="B56" s="38" t="s">
        <v>177</v>
      </c>
      <c r="C56" s="39">
        <v>2.4</v>
      </c>
      <c r="D56" s="37" t="s">
        <v>17</v>
      </c>
      <c r="E56" s="40">
        <v>20.74</v>
      </c>
      <c r="F56" s="40">
        <v>3.39</v>
      </c>
      <c r="G56" s="40"/>
      <c r="H56" s="37" t="s">
        <v>24</v>
      </c>
      <c r="I56" s="40"/>
      <c r="J56" s="40"/>
      <c r="K56" s="187" t="s">
        <v>184</v>
      </c>
      <c r="L56" s="188"/>
      <c r="M56" s="188"/>
      <c r="N56" s="188"/>
      <c r="O56" s="188"/>
      <c r="P56" s="188"/>
      <c r="Q56" s="188"/>
      <c r="R56" s="188"/>
      <c r="S56" s="189"/>
      <c r="T56" s="55"/>
    </row>
    <row r="57" spans="1:22" s="66" customFormat="1" ht="15" hidden="1" customHeight="1" x14ac:dyDescent="0.25">
      <c r="A57" s="53"/>
      <c r="B57" s="38"/>
      <c r="C57" s="39"/>
      <c r="D57" s="37" t="s">
        <v>24</v>
      </c>
      <c r="E57" s="40"/>
      <c r="F57" s="40"/>
      <c r="G57" s="40"/>
      <c r="H57" s="37" t="s">
        <v>24</v>
      </c>
      <c r="I57" s="40"/>
      <c r="J57" s="40"/>
      <c r="K57" s="187"/>
      <c r="L57" s="188"/>
      <c r="M57" s="188"/>
      <c r="N57" s="188"/>
      <c r="O57" s="188"/>
      <c r="P57" s="188"/>
      <c r="Q57" s="188"/>
      <c r="R57" s="188"/>
      <c r="S57" s="189"/>
      <c r="T57" s="55"/>
    </row>
    <row r="58" spans="1:22" s="66" customFormat="1" ht="15" hidden="1" customHeight="1" x14ac:dyDescent="0.25">
      <c r="A58" s="53"/>
      <c r="B58" s="38"/>
      <c r="C58" s="39"/>
      <c r="D58" s="37" t="s">
        <v>24</v>
      </c>
      <c r="E58" s="40"/>
      <c r="F58" s="40"/>
      <c r="G58" s="40"/>
      <c r="H58" s="37" t="s">
        <v>24</v>
      </c>
      <c r="I58" s="40"/>
      <c r="J58" s="40"/>
      <c r="K58" s="187"/>
      <c r="L58" s="188"/>
      <c r="M58" s="188"/>
      <c r="N58" s="188"/>
      <c r="O58" s="188"/>
      <c r="P58" s="188"/>
      <c r="Q58" s="188"/>
      <c r="R58" s="188"/>
      <c r="S58" s="189"/>
      <c r="T58" s="55"/>
    </row>
    <row r="59" spans="1:22" s="66" customFormat="1" ht="15" hidden="1" customHeight="1" x14ac:dyDescent="0.25">
      <c r="A59" s="53"/>
      <c r="B59" s="38"/>
      <c r="C59" s="39"/>
      <c r="D59" s="37" t="s">
        <v>24</v>
      </c>
      <c r="E59" s="40"/>
      <c r="F59" s="40"/>
      <c r="G59" s="40"/>
      <c r="H59" s="37" t="s">
        <v>24</v>
      </c>
      <c r="I59" s="40"/>
      <c r="J59" s="40"/>
      <c r="K59" s="187"/>
      <c r="L59" s="188"/>
      <c r="M59" s="188"/>
      <c r="N59" s="188"/>
      <c r="O59" s="188"/>
      <c r="P59" s="188"/>
      <c r="Q59" s="188"/>
      <c r="R59" s="188"/>
      <c r="S59" s="189"/>
      <c r="T59" s="55"/>
    </row>
    <row r="60" spans="1:22" s="66" customFormat="1" ht="15" hidden="1" customHeight="1" x14ac:dyDescent="0.25">
      <c r="A60" s="53"/>
      <c r="B60" s="38"/>
      <c r="C60" s="39"/>
      <c r="D60" s="37" t="s">
        <v>24</v>
      </c>
      <c r="E60" s="40"/>
      <c r="F60" s="40"/>
      <c r="G60" s="40"/>
      <c r="H60" s="37" t="s">
        <v>24</v>
      </c>
      <c r="I60" s="40"/>
      <c r="J60" s="40"/>
      <c r="K60" s="187"/>
      <c r="L60" s="188"/>
      <c r="M60" s="188"/>
      <c r="N60" s="188"/>
      <c r="O60" s="188"/>
      <c r="P60" s="188"/>
      <c r="Q60" s="188"/>
      <c r="R60" s="188"/>
      <c r="S60" s="189"/>
      <c r="T60" s="55"/>
    </row>
    <row r="61" spans="1:22" s="66" customFormat="1" ht="15" hidden="1" customHeight="1" x14ac:dyDescent="0.25">
      <c r="A61" s="53"/>
      <c r="B61" s="38"/>
      <c r="C61" s="39"/>
      <c r="D61" s="37" t="s">
        <v>24</v>
      </c>
      <c r="E61" s="40"/>
      <c r="F61" s="40"/>
      <c r="G61" s="40"/>
      <c r="H61" s="37" t="s">
        <v>24</v>
      </c>
      <c r="I61" s="40"/>
      <c r="J61" s="40"/>
      <c r="K61" s="187"/>
      <c r="L61" s="188"/>
      <c r="M61" s="188"/>
      <c r="N61" s="188"/>
      <c r="O61" s="188"/>
      <c r="P61" s="188"/>
      <c r="Q61" s="188"/>
      <c r="R61" s="188"/>
      <c r="S61" s="189"/>
      <c r="T61" s="55"/>
    </row>
    <row r="62" spans="1:22" s="66" customFormat="1" ht="15" hidden="1" customHeight="1" x14ac:dyDescent="0.25">
      <c r="A62" s="53"/>
      <c r="B62" s="38"/>
      <c r="C62" s="39"/>
      <c r="D62" s="37" t="s">
        <v>24</v>
      </c>
      <c r="E62" s="40"/>
      <c r="F62" s="40"/>
      <c r="G62" s="40"/>
      <c r="H62" s="37" t="s">
        <v>24</v>
      </c>
      <c r="I62" s="40"/>
      <c r="J62" s="40"/>
      <c r="K62" s="187"/>
      <c r="L62" s="188"/>
      <c r="M62" s="188"/>
      <c r="N62" s="188"/>
      <c r="O62" s="188"/>
      <c r="P62" s="188"/>
      <c r="Q62" s="188"/>
      <c r="R62" s="188"/>
      <c r="S62" s="189"/>
      <c r="T62" s="55"/>
    </row>
    <row r="63" spans="1:22" s="66" customFormat="1" ht="15" hidden="1" customHeight="1" x14ac:dyDescent="0.25">
      <c r="A63" s="53"/>
      <c r="B63" s="38"/>
      <c r="C63" s="39"/>
      <c r="D63" s="37" t="s">
        <v>24</v>
      </c>
      <c r="E63" s="40"/>
      <c r="F63" s="40"/>
      <c r="G63" s="40"/>
      <c r="H63" s="37" t="s">
        <v>24</v>
      </c>
      <c r="I63" s="40"/>
      <c r="J63" s="40"/>
      <c r="K63" s="187"/>
      <c r="L63" s="188"/>
      <c r="M63" s="188"/>
      <c r="N63" s="188"/>
      <c r="O63" s="188"/>
      <c r="P63" s="188"/>
      <c r="Q63" s="188"/>
      <c r="R63" s="188"/>
      <c r="S63" s="189"/>
      <c r="T63" s="55"/>
    </row>
    <row r="64" spans="1:22" s="66" customFormat="1" ht="15" hidden="1" customHeight="1" x14ac:dyDescent="0.25">
      <c r="A64" s="53"/>
      <c r="B64" s="38"/>
      <c r="C64" s="39"/>
      <c r="D64" s="37" t="s">
        <v>24</v>
      </c>
      <c r="E64" s="40"/>
      <c r="F64" s="40"/>
      <c r="G64" s="40"/>
      <c r="H64" s="37" t="s">
        <v>24</v>
      </c>
      <c r="I64" s="40"/>
      <c r="J64" s="40"/>
      <c r="K64" s="187"/>
      <c r="L64" s="188"/>
      <c r="M64" s="188"/>
      <c r="N64" s="188"/>
      <c r="O64" s="188"/>
      <c r="P64" s="188"/>
      <c r="Q64" s="188"/>
      <c r="R64" s="188"/>
      <c r="S64" s="189"/>
      <c r="T64" s="55"/>
    </row>
    <row r="65" spans="1:20" s="66" customFormat="1" ht="15" hidden="1" customHeight="1" x14ac:dyDescent="0.25">
      <c r="A65" s="53"/>
      <c r="B65" s="38"/>
      <c r="C65" s="39"/>
      <c r="D65" s="37" t="s">
        <v>24</v>
      </c>
      <c r="E65" s="40"/>
      <c r="F65" s="40"/>
      <c r="G65" s="40"/>
      <c r="H65" s="37" t="s">
        <v>24</v>
      </c>
      <c r="I65" s="40"/>
      <c r="J65" s="40"/>
      <c r="K65" s="187"/>
      <c r="L65" s="188"/>
      <c r="M65" s="188"/>
      <c r="N65" s="188"/>
      <c r="O65" s="188"/>
      <c r="P65" s="188"/>
      <c r="Q65" s="188"/>
      <c r="R65" s="188"/>
      <c r="S65" s="189"/>
      <c r="T65" s="55"/>
    </row>
    <row r="66" spans="1:20" s="66" customFormat="1" ht="15" hidden="1" customHeight="1" x14ac:dyDescent="0.25">
      <c r="A66" s="53"/>
      <c r="B66" s="38"/>
      <c r="C66" s="37"/>
      <c r="D66" s="37" t="s">
        <v>24</v>
      </c>
      <c r="E66" s="40"/>
      <c r="F66" s="40"/>
      <c r="G66" s="40"/>
      <c r="H66" s="37" t="s">
        <v>24</v>
      </c>
      <c r="I66" s="40"/>
      <c r="J66" s="40"/>
      <c r="K66" s="177"/>
      <c r="L66" s="177"/>
      <c r="M66" s="177"/>
      <c r="N66" s="177"/>
      <c r="O66" s="177"/>
      <c r="P66" s="177"/>
      <c r="Q66" s="177"/>
      <c r="R66" s="177"/>
      <c r="S66" s="177"/>
      <c r="T66" s="55"/>
    </row>
    <row r="67" spans="1:20" ht="8.25" customHeight="1" x14ac:dyDescent="0.25">
      <c r="A67" s="5"/>
      <c r="B67" s="1"/>
      <c r="C67" s="1"/>
      <c r="D67" s="2"/>
      <c r="E67" s="2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6"/>
    </row>
    <row r="68" spans="1:20" ht="15" customHeight="1" x14ac:dyDescent="0.25">
      <c r="A68" s="9"/>
      <c r="B68" s="157" t="s">
        <v>46</v>
      </c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1"/>
    </row>
    <row r="69" spans="1:20" ht="8.25" customHeight="1" x14ac:dyDescent="0.25">
      <c r="A69" s="5"/>
      <c r="B69" s="1"/>
      <c r="C69" s="1"/>
      <c r="D69" s="2"/>
      <c r="E69" s="2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6"/>
    </row>
    <row r="70" spans="1:20" ht="15" customHeight="1" x14ac:dyDescent="0.25">
      <c r="A70" s="5"/>
      <c r="B70" s="28" t="s">
        <v>44</v>
      </c>
      <c r="C70" s="22" t="s">
        <v>114</v>
      </c>
      <c r="D70" s="22" t="s">
        <v>5</v>
      </c>
      <c r="E70" s="22" t="s">
        <v>110</v>
      </c>
      <c r="F70" s="22" t="s">
        <v>111</v>
      </c>
      <c r="G70" s="22" t="s">
        <v>87</v>
      </c>
      <c r="H70" s="22" t="s">
        <v>6</v>
      </c>
      <c r="I70" s="22" t="s">
        <v>112</v>
      </c>
      <c r="J70" s="22" t="s">
        <v>105</v>
      </c>
      <c r="K70" s="186" t="s">
        <v>1</v>
      </c>
      <c r="L70" s="164"/>
      <c r="M70" s="164"/>
      <c r="N70" s="164"/>
      <c r="O70" s="164"/>
      <c r="P70" s="164"/>
      <c r="Q70" s="24"/>
      <c r="R70" s="24"/>
      <c r="S70" s="24"/>
      <c r="T70" s="6"/>
    </row>
    <row r="71" spans="1:20" ht="15" customHeight="1" x14ac:dyDescent="0.25">
      <c r="A71" s="5"/>
      <c r="B71" s="19"/>
      <c r="C71" s="20" t="s">
        <v>106</v>
      </c>
      <c r="D71" s="20"/>
      <c r="E71" s="20" t="s">
        <v>161</v>
      </c>
      <c r="F71" s="20" t="s">
        <v>163</v>
      </c>
      <c r="G71" s="20" t="s">
        <v>163</v>
      </c>
      <c r="H71" s="29"/>
      <c r="I71" s="20" t="s">
        <v>161</v>
      </c>
      <c r="J71" s="20" t="s">
        <v>163</v>
      </c>
      <c r="K71" s="186"/>
      <c r="L71" s="164"/>
      <c r="M71" s="164"/>
      <c r="N71" s="164"/>
      <c r="O71" s="164"/>
      <c r="P71" s="164"/>
      <c r="Q71" s="24"/>
      <c r="R71" s="24"/>
      <c r="S71" s="24"/>
      <c r="T71" s="6"/>
    </row>
    <row r="72" spans="1:20" ht="15" customHeight="1" x14ac:dyDescent="0.25">
      <c r="A72" s="5"/>
      <c r="B72" s="38" t="s">
        <v>178</v>
      </c>
      <c r="C72" s="39">
        <v>3</v>
      </c>
      <c r="D72" s="48" t="s">
        <v>19</v>
      </c>
      <c r="E72" s="40">
        <v>15.21</v>
      </c>
      <c r="F72" s="40">
        <v>5.08</v>
      </c>
      <c r="G72" s="40"/>
      <c r="H72" s="37" t="s">
        <v>24</v>
      </c>
      <c r="I72" s="40"/>
      <c r="J72" s="40"/>
      <c r="K72" s="177" t="s">
        <v>185</v>
      </c>
      <c r="L72" s="177"/>
      <c r="M72" s="177"/>
      <c r="N72" s="177"/>
      <c r="O72" s="177"/>
      <c r="P72" s="177"/>
      <c r="Q72" s="177"/>
      <c r="R72" s="177"/>
      <c r="S72" s="177"/>
      <c r="T72" s="6"/>
    </row>
    <row r="73" spans="1:20" s="66" customFormat="1" ht="15" customHeight="1" x14ac:dyDescent="0.25">
      <c r="A73" s="53"/>
      <c r="B73" s="46" t="s">
        <v>179</v>
      </c>
      <c r="C73" s="47">
        <v>3</v>
      </c>
      <c r="D73" s="48" t="s">
        <v>19</v>
      </c>
      <c r="E73" s="49">
        <v>15.21</v>
      </c>
      <c r="F73" s="49">
        <v>1.42</v>
      </c>
      <c r="G73" s="49"/>
      <c r="H73" s="48" t="s">
        <v>24</v>
      </c>
      <c r="I73" s="49"/>
      <c r="J73" s="49"/>
      <c r="K73" s="190" t="s">
        <v>185</v>
      </c>
      <c r="L73" s="191"/>
      <c r="M73" s="191"/>
      <c r="N73" s="191"/>
      <c r="O73" s="191"/>
      <c r="P73" s="191"/>
      <c r="Q73" s="191"/>
      <c r="R73" s="191"/>
      <c r="S73" s="192"/>
      <c r="T73" s="55"/>
    </row>
    <row r="74" spans="1:20" s="66" customFormat="1" ht="15" customHeight="1" x14ac:dyDescent="0.25">
      <c r="A74" s="53"/>
      <c r="B74" s="46" t="s">
        <v>226</v>
      </c>
      <c r="C74" s="47">
        <v>2.85</v>
      </c>
      <c r="D74" s="48" t="s">
        <v>16</v>
      </c>
      <c r="E74" s="49">
        <v>4.68</v>
      </c>
      <c r="F74" s="49">
        <v>0.47</v>
      </c>
      <c r="G74" s="49"/>
      <c r="H74" s="48" t="s">
        <v>24</v>
      </c>
      <c r="I74" s="49"/>
      <c r="J74" s="49"/>
      <c r="K74" s="190" t="s">
        <v>186</v>
      </c>
      <c r="L74" s="191"/>
      <c r="M74" s="191"/>
      <c r="N74" s="191"/>
      <c r="O74" s="191"/>
      <c r="P74" s="191"/>
      <c r="Q74" s="191"/>
      <c r="R74" s="191"/>
      <c r="S74" s="192"/>
      <c r="T74" s="55"/>
    </row>
    <row r="75" spans="1:20" s="66" customFormat="1" ht="15" hidden="1" customHeight="1" x14ac:dyDescent="0.25">
      <c r="A75" s="53"/>
      <c r="B75" s="46"/>
      <c r="C75" s="47"/>
      <c r="D75" s="48" t="s">
        <v>24</v>
      </c>
      <c r="E75" s="49"/>
      <c r="F75" s="49"/>
      <c r="G75" s="49"/>
      <c r="H75" s="48" t="s">
        <v>24</v>
      </c>
      <c r="I75" s="49"/>
      <c r="J75" s="49"/>
      <c r="K75" s="190"/>
      <c r="L75" s="191"/>
      <c r="M75" s="191"/>
      <c r="N75" s="191"/>
      <c r="O75" s="191"/>
      <c r="P75" s="191"/>
      <c r="Q75" s="191"/>
      <c r="R75" s="191"/>
      <c r="S75" s="192"/>
      <c r="T75" s="55"/>
    </row>
    <row r="76" spans="1:20" s="66" customFormat="1" ht="15" hidden="1" customHeight="1" x14ac:dyDescent="0.25">
      <c r="A76" s="53"/>
      <c r="B76" s="46"/>
      <c r="C76" s="47"/>
      <c r="D76" s="48" t="s">
        <v>24</v>
      </c>
      <c r="E76" s="49"/>
      <c r="F76" s="49"/>
      <c r="G76" s="49"/>
      <c r="H76" s="48" t="s">
        <v>24</v>
      </c>
      <c r="I76" s="49"/>
      <c r="J76" s="49"/>
      <c r="K76" s="50"/>
      <c r="L76" s="51"/>
      <c r="M76" s="51"/>
      <c r="N76" s="51"/>
      <c r="O76" s="51"/>
      <c r="P76" s="51"/>
      <c r="Q76" s="51"/>
      <c r="R76" s="51"/>
      <c r="S76" s="52"/>
      <c r="T76" s="55"/>
    </row>
    <row r="77" spans="1:20" s="66" customFormat="1" ht="15" hidden="1" customHeight="1" x14ac:dyDescent="0.25">
      <c r="A77" s="53"/>
      <c r="B77" s="46"/>
      <c r="C77" s="47"/>
      <c r="D77" s="48" t="s">
        <v>24</v>
      </c>
      <c r="E77" s="49"/>
      <c r="F77" s="49"/>
      <c r="G77" s="49"/>
      <c r="H77" s="48" t="s">
        <v>24</v>
      </c>
      <c r="I77" s="49"/>
      <c r="J77" s="49"/>
      <c r="K77" s="190"/>
      <c r="L77" s="191"/>
      <c r="M77" s="191"/>
      <c r="N77" s="191"/>
      <c r="O77" s="191"/>
      <c r="P77" s="191"/>
      <c r="Q77" s="191"/>
      <c r="R77" s="191"/>
      <c r="S77" s="192"/>
      <c r="T77" s="55"/>
    </row>
    <row r="78" spans="1:20" s="66" customFormat="1" ht="15" hidden="1" customHeight="1" x14ac:dyDescent="0.25">
      <c r="A78" s="53"/>
      <c r="B78" s="46"/>
      <c r="C78" s="47"/>
      <c r="D78" s="48" t="s">
        <v>24</v>
      </c>
      <c r="E78" s="49"/>
      <c r="F78" s="49"/>
      <c r="G78" s="49"/>
      <c r="H78" s="48" t="s">
        <v>24</v>
      </c>
      <c r="I78" s="49"/>
      <c r="J78" s="49"/>
      <c r="K78" s="190"/>
      <c r="L78" s="191"/>
      <c r="M78" s="191"/>
      <c r="N78" s="191"/>
      <c r="O78" s="191"/>
      <c r="P78" s="191"/>
      <c r="Q78" s="191"/>
      <c r="R78" s="191"/>
      <c r="S78" s="192"/>
      <c r="T78" s="55"/>
    </row>
    <row r="79" spans="1:20" s="66" customFormat="1" ht="15" hidden="1" customHeight="1" x14ac:dyDescent="0.25">
      <c r="A79" s="53"/>
      <c r="B79" s="46"/>
      <c r="C79" s="47"/>
      <c r="D79" s="48" t="s">
        <v>24</v>
      </c>
      <c r="E79" s="49"/>
      <c r="F79" s="49"/>
      <c r="G79" s="49"/>
      <c r="H79" s="48" t="s">
        <v>24</v>
      </c>
      <c r="I79" s="49"/>
      <c r="J79" s="49"/>
      <c r="K79" s="190"/>
      <c r="L79" s="191"/>
      <c r="M79" s="191"/>
      <c r="N79" s="191"/>
      <c r="O79" s="191"/>
      <c r="P79" s="191"/>
      <c r="Q79" s="191"/>
      <c r="R79" s="191"/>
      <c r="S79" s="192"/>
      <c r="T79" s="55"/>
    </row>
    <row r="80" spans="1:20" s="66" customFormat="1" ht="15" hidden="1" customHeight="1" x14ac:dyDescent="0.25">
      <c r="A80" s="53"/>
      <c r="B80" s="46"/>
      <c r="C80" s="47"/>
      <c r="D80" s="48" t="s">
        <v>24</v>
      </c>
      <c r="E80" s="49"/>
      <c r="F80" s="49"/>
      <c r="G80" s="49"/>
      <c r="H80" s="48" t="s">
        <v>24</v>
      </c>
      <c r="I80" s="49"/>
      <c r="J80" s="49"/>
      <c r="K80" s="190"/>
      <c r="L80" s="191"/>
      <c r="M80" s="191"/>
      <c r="N80" s="191"/>
      <c r="O80" s="191"/>
      <c r="P80" s="191"/>
      <c r="Q80" s="191"/>
      <c r="R80" s="191"/>
      <c r="S80" s="192"/>
      <c r="T80" s="55"/>
    </row>
    <row r="81" spans="1:22" s="66" customFormat="1" ht="15" hidden="1" customHeight="1" x14ac:dyDescent="0.25">
      <c r="A81" s="53"/>
      <c r="B81" s="46"/>
      <c r="C81" s="47"/>
      <c r="D81" s="48" t="s">
        <v>24</v>
      </c>
      <c r="E81" s="49"/>
      <c r="F81" s="49"/>
      <c r="G81" s="49"/>
      <c r="H81" s="48" t="s">
        <v>24</v>
      </c>
      <c r="I81" s="49"/>
      <c r="J81" s="49"/>
      <c r="K81" s="190"/>
      <c r="L81" s="191"/>
      <c r="M81" s="191"/>
      <c r="N81" s="191"/>
      <c r="O81" s="191"/>
      <c r="P81" s="191"/>
      <c r="Q81" s="191"/>
      <c r="R81" s="191"/>
      <c r="S81" s="192"/>
      <c r="T81" s="55"/>
    </row>
    <row r="82" spans="1:22" s="66" customFormat="1" ht="15" hidden="1" customHeight="1" x14ac:dyDescent="0.25">
      <c r="A82" s="53"/>
      <c r="B82" s="46"/>
      <c r="C82" s="47"/>
      <c r="D82" s="48" t="s">
        <v>24</v>
      </c>
      <c r="E82" s="49"/>
      <c r="F82" s="49"/>
      <c r="G82" s="49"/>
      <c r="H82" s="48" t="s">
        <v>24</v>
      </c>
      <c r="I82" s="49"/>
      <c r="J82" s="49"/>
      <c r="K82" s="190"/>
      <c r="L82" s="191"/>
      <c r="M82" s="191"/>
      <c r="N82" s="191"/>
      <c r="O82" s="191"/>
      <c r="P82" s="191"/>
      <c r="Q82" s="191"/>
      <c r="R82" s="191"/>
      <c r="S82" s="192"/>
      <c r="T82" s="55"/>
    </row>
    <row r="83" spans="1:22" s="66" customFormat="1" ht="15" hidden="1" customHeight="1" x14ac:dyDescent="0.25">
      <c r="A83" s="53"/>
      <c r="B83" s="46"/>
      <c r="C83" s="47"/>
      <c r="D83" s="48" t="s">
        <v>24</v>
      </c>
      <c r="E83" s="49"/>
      <c r="F83" s="49"/>
      <c r="G83" s="49"/>
      <c r="H83" s="48" t="s">
        <v>24</v>
      </c>
      <c r="I83" s="49"/>
      <c r="J83" s="49"/>
      <c r="K83" s="190"/>
      <c r="L83" s="191"/>
      <c r="M83" s="191"/>
      <c r="N83" s="191"/>
      <c r="O83" s="191"/>
      <c r="P83" s="191"/>
      <c r="Q83" s="191"/>
      <c r="R83" s="191"/>
      <c r="S83" s="192"/>
      <c r="T83" s="55"/>
    </row>
    <row r="84" spans="1:22" s="66" customFormat="1" ht="15" hidden="1" customHeight="1" x14ac:dyDescent="0.25">
      <c r="A84" s="53"/>
      <c r="B84" s="56"/>
      <c r="C84" s="56"/>
      <c r="D84" s="48" t="s">
        <v>24</v>
      </c>
      <c r="E84" s="56"/>
      <c r="F84" s="56"/>
      <c r="G84" s="56"/>
      <c r="H84" s="48" t="s">
        <v>24</v>
      </c>
      <c r="I84" s="56"/>
      <c r="J84" s="56"/>
      <c r="K84" s="193"/>
      <c r="L84" s="193"/>
      <c r="M84" s="193"/>
      <c r="N84" s="193"/>
      <c r="O84" s="193"/>
      <c r="P84" s="193"/>
      <c r="Q84" s="193"/>
      <c r="R84" s="193"/>
      <c r="S84" s="193"/>
      <c r="T84" s="55"/>
    </row>
    <row r="85" spans="1:22" ht="8.25" customHeight="1" x14ac:dyDescent="0.25">
      <c r="A85" s="5"/>
      <c r="B85" s="1"/>
      <c r="C85" s="1"/>
      <c r="D85" s="2"/>
      <c r="E85" s="2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6"/>
    </row>
    <row r="86" spans="1:22" ht="15" customHeight="1" x14ac:dyDescent="0.25">
      <c r="A86" s="9"/>
      <c r="B86" s="157" t="s">
        <v>47</v>
      </c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31"/>
    </row>
    <row r="87" spans="1:22" ht="8.25" customHeight="1" x14ac:dyDescent="0.25">
      <c r="A87" s="5"/>
      <c r="B87" s="1"/>
      <c r="C87" s="1"/>
      <c r="D87" s="2"/>
      <c r="E87" s="2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6"/>
      <c r="V87" s="67"/>
    </row>
    <row r="88" spans="1:22" ht="15" customHeight="1" x14ac:dyDescent="0.25">
      <c r="A88" s="5"/>
      <c r="B88" s="28" t="s">
        <v>44</v>
      </c>
      <c r="C88" s="22" t="s">
        <v>115</v>
      </c>
      <c r="D88" s="22" t="s">
        <v>5</v>
      </c>
      <c r="E88" s="22" t="s">
        <v>110</v>
      </c>
      <c r="F88" s="22" t="s">
        <v>5</v>
      </c>
      <c r="G88" s="22" t="s">
        <v>110</v>
      </c>
      <c r="H88" s="22" t="s">
        <v>111</v>
      </c>
      <c r="I88" s="22" t="s">
        <v>6</v>
      </c>
      <c r="J88" s="22" t="s">
        <v>112</v>
      </c>
      <c r="K88" s="22" t="s">
        <v>105</v>
      </c>
      <c r="L88" s="22" t="s">
        <v>116</v>
      </c>
      <c r="M88" s="22" t="s">
        <v>117</v>
      </c>
      <c r="N88" s="22" t="s">
        <v>48</v>
      </c>
      <c r="O88" s="22" t="s">
        <v>118</v>
      </c>
      <c r="P88" s="186" t="s">
        <v>1</v>
      </c>
      <c r="Q88" s="164"/>
      <c r="R88" s="164"/>
      <c r="S88" s="24"/>
      <c r="T88" s="6"/>
      <c r="U88" s="67"/>
    </row>
    <row r="89" spans="1:22" ht="15" customHeight="1" x14ac:dyDescent="0.25">
      <c r="A89" s="5"/>
      <c r="B89" s="19"/>
      <c r="C89" s="20" t="s">
        <v>106</v>
      </c>
      <c r="D89" s="20" t="s">
        <v>157</v>
      </c>
      <c r="E89" s="20" t="s">
        <v>159</v>
      </c>
      <c r="F89" s="20" t="s">
        <v>158</v>
      </c>
      <c r="G89" s="20" t="s">
        <v>162</v>
      </c>
      <c r="H89" s="20" t="s">
        <v>163</v>
      </c>
      <c r="I89" s="29"/>
      <c r="J89" s="20" t="s">
        <v>161</v>
      </c>
      <c r="K89" s="20" t="s">
        <v>163</v>
      </c>
      <c r="L89" s="20"/>
      <c r="M89" s="20" t="s">
        <v>160</v>
      </c>
      <c r="N89" s="20"/>
      <c r="O89" s="20" t="s">
        <v>160</v>
      </c>
      <c r="P89" s="186"/>
      <c r="Q89" s="164"/>
      <c r="R89" s="164"/>
      <c r="S89" s="24"/>
      <c r="T89" s="6"/>
      <c r="U89" s="67"/>
    </row>
    <row r="90" spans="1:22" s="66" customFormat="1" ht="15" customHeight="1" x14ac:dyDescent="0.25">
      <c r="A90" s="53"/>
      <c r="B90" s="46" t="s">
        <v>226</v>
      </c>
      <c r="C90" s="47">
        <v>2.85</v>
      </c>
      <c r="D90" s="48" t="s">
        <v>16</v>
      </c>
      <c r="E90" s="49">
        <v>118.5</v>
      </c>
      <c r="F90" s="48" t="s">
        <v>24</v>
      </c>
      <c r="G90" s="49"/>
      <c r="H90" s="49">
        <v>7.62</v>
      </c>
      <c r="I90" s="48" t="s">
        <v>24</v>
      </c>
      <c r="J90" s="49"/>
      <c r="K90" s="49"/>
      <c r="L90" s="49" t="s">
        <v>24</v>
      </c>
      <c r="M90" s="49"/>
      <c r="N90" s="49" t="s">
        <v>24</v>
      </c>
      <c r="O90" s="49"/>
      <c r="P90" s="193" t="s">
        <v>187</v>
      </c>
      <c r="Q90" s="193"/>
      <c r="R90" s="193"/>
      <c r="S90" s="193"/>
      <c r="T90" s="55"/>
    </row>
    <row r="91" spans="1:22" s="66" customFormat="1" ht="15" customHeight="1" x14ac:dyDescent="0.25">
      <c r="A91" s="53"/>
      <c r="B91" s="46"/>
      <c r="C91" s="47"/>
      <c r="D91" s="48" t="s">
        <v>24</v>
      </c>
      <c r="E91" s="49"/>
      <c r="F91" s="48" t="s">
        <v>24</v>
      </c>
      <c r="G91" s="49"/>
      <c r="H91" s="49"/>
      <c r="I91" s="48" t="s">
        <v>24</v>
      </c>
      <c r="J91" s="49"/>
      <c r="K91" s="49"/>
      <c r="L91" s="49" t="s">
        <v>24</v>
      </c>
      <c r="M91" s="49"/>
      <c r="N91" s="49" t="s">
        <v>24</v>
      </c>
      <c r="O91" s="49"/>
      <c r="P91" s="190"/>
      <c r="Q91" s="191"/>
      <c r="R91" s="191"/>
      <c r="S91" s="192"/>
      <c r="T91" s="55"/>
    </row>
    <row r="92" spans="1:22" s="66" customFormat="1" ht="15" hidden="1" customHeight="1" x14ac:dyDescent="0.25">
      <c r="A92" s="53"/>
      <c r="B92" s="46"/>
      <c r="C92" s="47"/>
      <c r="D92" s="48" t="s">
        <v>24</v>
      </c>
      <c r="E92" s="49"/>
      <c r="F92" s="48" t="s">
        <v>24</v>
      </c>
      <c r="G92" s="49"/>
      <c r="H92" s="49"/>
      <c r="I92" s="48" t="s">
        <v>24</v>
      </c>
      <c r="J92" s="49"/>
      <c r="K92" s="49"/>
      <c r="L92" s="49" t="s">
        <v>24</v>
      </c>
      <c r="M92" s="49"/>
      <c r="N92" s="49" t="s">
        <v>24</v>
      </c>
      <c r="O92" s="49"/>
      <c r="P92" s="190"/>
      <c r="Q92" s="191"/>
      <c r="R92" s="191"/>
      <c r="S92" s="192"/>
      <c r="T92" s="55"/>
    </row>
    <row r="93" spans="1:22" s="66" customFormat="1" ht="15" hidden="1" customHeight="1" x14ac:dyDescent="0.25">
      <c r="A93" s="53"/>
      <c r="B93" s="46"/>
      <c r="C93" s="47"/>
      <c r="D93" s="48" t="s">
        <v>24</v>
      </c>
      <c r="E93" s="49"/>
      <c r="F93" s="48" t="s">
        <v>24</v>
      </c>
      <c r="G93" s="49"/>
      <c r="H93" s="49"/>
      <c r="I93" s="48" t="s">
        <v>24</v>
      </c>
      <c r="J93" s="49"/>
      <c r="K93" s="49"/>
      <c r="L93" s="49" t="s">
        <v>24</v>
      </c>
      <c r="M93" s="49"/>
      <c r="N93" s="49" t="s">
        <v>24</v>
      </c>
      <c r="O93" s="49"/>
      <c r="P93" s="190"/>
      <c r="Q93" s="191"/>
      <c r="R93" s="191"/>
      <c r="S93" s="192"/>
      <c r="T93" s="55"/>
    </row>
    <row r="94" spans="1:22" s="66" customFormat="1" ht="15" hidden="1" customHeight="1" x14ac:dyDescent="0.25">
      <c r="A94" s="53"/>
      <c r="B94" s="46"/>
      <c r="C94" s="47"/>
      <c r="D94" s="48" t="s">
        <v>24</v>
      </c>
      <c r="E94" s="49"/>
      <c r="F94" s="48" t="s">
        <v>24</v>
      </c>
      <c r="G94" s="49"/>
      <c r="H94" s="49"/>
      <c r="I94" s="48" t="s">
        <v>24</v>
      </c>
      <c r="J94" s="49"/>
      <c r="K94" s="49"/>
      <c r="L94" s="49" t="s">
        <v>24</v>
      </c>
      <c r="M94" s="49"/>
      <c r="N94" s="49" t="s">
        <v>24</v>
      </c>
      <c r="O94" s="49"/>
      <c r="P94" s="190"/>
      <c r="Q94" s="191"/>
      <c r="R94" s="191"/>
      <c r="S94" s="192"/>
      <c r="T94" s="55"/>
    </row>
    <row r="95" spans="1:22" s="66" customFormat="1" ht="15" hidden="1" customHeight="1" x14ac:dyDescent="0.25">
      <c r="A95" s="53"/>
      <c r="B95" s="46"/>
      <c r="C95" s="47"/>
      <c r="D95" s="48" t="s">
        <v>24</v>
      </c>
      <c r="E95" s="49"/>
      <c r="F95" s="48" t="s">
        <v>24</v>
      </c>
      <c r="G95" s="49"/>
      <c r="H95" s="49"/>
      <c r="I95" s="48" t="s">
        <v>24</v>
      </c>
      <c r="J95" s="49"/>
      <c r="K95" s="49"/>
      <c r="L95" s="49" t="s">
        <v>24</v>
      </c>
      <c r="M95" s="49"/>
      <c r="N95" s="49" t="s">
        <v>24</v>
      </c>
      <c r="O95" s="49"/>
      <c r="P95" s="190"/>
      <c r="Q95" s="191"/>
      <c r="R95" s="191"/>
      <c r="S95" s="192"/>
      <c r="T95" s="55"/>
    </row>
    <row r="96" spans="1:22" s="66" customFormat="1" ht="15" hidden="1" customHeight="1" x14ac:dyDescent="0.25">
      <c r="A96" s="53"/>
      <c r="B96" s="46"/>
      <c r="C96" s="47"/>
      <c r="D96" s="48" t="s">
        <v>24</v>
      </c>
      <c r="E96" s="49"/>
      <c r="F96" s="48" t="s">
        <v>24</v>
      </c>
      <c r="G96" s="49"/>
      <c r="H96" s="49"/>
      <c r="I96" s="48" t="s">
        <v>24</v>
      </c>
      <c r="J96" s="49"/>
      <c r="K96" s="49"/>
      <c r="L96" s="49" t="s">
        <v>24</v>
      </c>
      <c r="M96" s="49"/>
      <c r="N96" s="49" t="s">
        <v>24</v>
      </c>
      <c r="O96" s="49"/>
      <c r="P96" s="190"/>
      <c r="Q96" s="191"/>
      <c r="R96" s="191"/>
      <c r="S96" s="192"/>
      <c r="T96" s="55"/>
    </row>
    <row r="97" spans="1:20" s="66" customFormat="1" ht="15" hidden="1" customHeight="1" x14ac:dyDescent="0.25">
      <c r="A97" s="53"/>
      <c r="B97" s="46"/>
      <c r="C97" s="47"/>
      <c r="D97" s="48" t="s">
        <v>24</v>
      </c>
      <c r="E97" s="49"/>
      <c r="F97" s="48" t="s">
        <v>24</v>
      </c>
      <c r="G97" s="49"/>
      <c r="H97" s="49"/>
      <c r="I97" s="48" t="s">
        <v>24</v>
      </c>
      <c r="J97" s="49"/>
      <c r="K97" s="49"/>
      <c r="L97" s="49" t="s">
        <v>24</v>
      </c>
      <c r="M97" s="49"/>
      <c r="N97" s="49" t="s">
        <v>24</v>
      </c>
      <c r="O97" s="49"/>
      <c r="P97" s="190"/>
      <c r="Q97" s="191"/>
      <c r="R97" s="191"/>
      <c r="S97" s="192"/>
      <c r="T97" s="55"/>
    </row>
    <row r="98" spans="1:20" s="66" customFormat="1" ht="15" hidden="1" customHeight="1" x14ac:dyDescent="0.25">
      <c r="A98" s="53"/>
      <c r="B98" s="46"/>
      <c r="C98" s="47"/>
      <c r="D98" s="48" t="s">
        <v>24</v>
      </c>
      <c r="E98" s="49"/>
      <c r="F98" s="48" t="s">
        <v>24</v>
      </c>
      <c r="G98" s="49"/>
      <c r="H98" s="49"/>
      <c r="I98" s="48" t="s">
        <v>24</v>
      </c>
      <c r="J98" s="49"/>
      <c r="K98" s="49"/>
      <c r="L98" s="49" t="s">
        <v>24</v>
      </c>
      <c r="M98" s="49"/>
      <c r="N98" s="49" t="s">
        <v>24</v>
      </c>
      <c r="O98" s="49"/>
      <c r="P98" s="190"/>
      <c r="Q98" s="191"/>
      <c r="R98" s="191"/>
      <c r="S98" s="192"/>
      <c r="T98" s="55"/>
    </row>
    <row r="99" spans="1:20" s="66" customFormat="1" ht="15" hidden="1" customHeight="1" x14ac:dyDescent="0.25">
      <c r="A99" s="53"/>
      <c r="B99" s="46"/>
      <c r="C99" s="47"/>
      <c r="D99" s="48" t="s">
        <v>24</v>
      </c>
      <c r="E99" s="49"/>
      <c r="F99" s="48" t="s">
        <v>24</v>
      </c>
      <c r="G99" s="49"/>
      <c r="H99" s="49"/>
      <c r="I99" s="48" t="s">
        <v>24</v>
      </c>
      <c r="J99" s="49"/>
      <c r="K99" s="49"/>
      <c r="L99" s="49" t="s">
        <v>24</v>
      </c>
      <c r="M99" s="49"/>
      <c r="N99" s="49" t="s">
        <v>24</v>
      </c>
      <c r="O99" s="49"/>
      <c r="P99" s="190"/>
      <c r="Q99" s="191"/>
      <c r="R99" s="191"/>
      <c r="S99" s="192"/>
      <c r="T99" s="55"/>
    </row>
    <row r="100" spans="1:20" s="66" customFormat="1" ht="15" hidden="1" customHeight="1" x14ac:dyDescent="0.25">
      <c r="A100" s="53"/>
      <c r="B100" s="46"/>
      <c r="C100" s="47"/>
      <c r="D100" s="48" t="s">
        <v>24</v>
      </c>
      <c r="E100" s="49"/>
      <c r="F100" s="48" t="s">
        <v>24</v>
      </c>
      <c r="G100" s="49"/>
      <c r="H100" s="49"/>
      <c r="I100" s="48" t="s">
        <v>24</v>
      </c>
      <c r="J100" s="49"/>
      <c r="K100" s="49"/>
      <c r="L100" s="49" t="s">
        <v>24</v>
      </c>
      <c r="M100" s="49"/>
      <c r="N100" s="49" t="s">
        <v>24</v>
      </c>
      <c r="O100" s="49"/>
      <c r="P100" s="190"/>
      <c r="Q100" s="191"/>
      <c r="R100" s="191"/>
      <c r="S100" s="192"/>
      <c r="T100" s="55"/>
    </row>
    <row r="101" spans="1:20" s="66" customFormat="1" ht="15" hidden="1" customHeight="1" x14ac:dyDescent="0.25">
      <c r="A101" s="53"/>
      <c r="B101" s="46"/>
      <c r="C101" s="47"/>
      <c r="D101" s="48" t="s">
        <v>24</v>
      </c>
      <c r="E101" s="49"/>
      <c r="F101" s="48" t="s">
        <v>24</v>
      </c>
      <c r="G101" s="49"/>
      <c r="H101" s="49"/>
      <c r="I101" s="48" t="s">
        <v>24</v>
      </c>
      <c r="J101" s="49"/>
      <c r="K101" s="49"/>
      <c r="L101" s="49" t="s">
        <v>24</v>
      </c>
      <c r="M101" s="49"/>
      <c r="N101" s="49" t="s">
        <v>24</v>
      </c>
      <c r="O101" s="49"/>
      <c r="P101" s="193"/>
      <c r="Q101" s="193"/>
      <c r="R101" s="193"/>
      <c r="S101" s="193"/>
      <c r="T101" s="55"/>
    </row>
    <row r="102" spans="1:20" ht="8.25" customHeight="1" x14ac:dyDescent="0.25">
      <c r="A102" s="5"/>
      <c r="B102" s="1"/>
      <c r="C102" s="1"/>
      <c r="D102" s="2"/>
      <c r="E102" s="2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6"/>
    </row>
    <row r="103" spans="1:20" ht="15" customHeight="1" x14ac:dyDescent="0.25">
      <c r="A103" s="9"/>
      <c r="B103" s="157" t="s">
        <v>49</v>
      </c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31"/>
    </row>
    <row r="104" spans="1:20" ht="8.25" customHeight="1" x14ac:dyDescent="0.25">
      <c r="A104" s="5"/>
      <c r="B104" s="1"/>
      <c r="C104" s="1"/>
      <c r="D104" s="2"/>
      <c r="E104" s="2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6"/>
    </row>
    <row r="105" spans="1:20" ht="15" customHeight="1" x14ac:dyDescent="0.25">
      <c r="A105" s="5"/>
      <c r="B105" s="28" t="s">
        <v>44</v>
      </c>
      <c r="C105" s="22" t="s">
        <v>5</v>
      </c>
      <c r="D105" s="22" t="s">
        <v>110</v>
      </c>
      <c r="E105" s="22" t="s">
        <v>5</v>
      </c>
      <c r="F105" s="22" t="s">
        <v>110</v>
      </c>
      <c r="G105" s="22" t="s">
        <v>111</v>
      </c>
      <c r="H105" s="22" t="s">
        <v>6</v>
      </c>
      <c r="I105" s="22" t="s">
        <v>112</v>
      </c>
      <c r="J105" s="22" t="s">
        <v>105</v>
      </c>
      <c r="K105" s="22" t="s">
        <v>116</v>
      </c>
      <c r="L105" s="22" t="s">
        <v>117</v>
      </c>
      <c r="M105" s="22" t="s">
        <v>48</v>
      </c>
      <c r="N105" s="22" t="s">
        <v>118</v>
      </c>
      <c r="O105" s="186" t="s">
        <v>1</v>
      </c>
      <c r="P105" s="164"/>
      <c r="Q105" s="164"/>
      <c r="R105" s="164"/>
      <c r="S105" s="24"/>
      <c r="T105" s="6"/>
    </row>
    <row r="106" spans="1:20" ht="15" customHeight="1" x14ac:dyDescent="0.25">
      <c r="A106" s="5"/>
      <c r="B106" s="19"/>
      <c r="C106" s="20" t="s">
        <v>157</v>
      </c>
      <c r="D106" s="20" t="s">
        <v>159</v>
      </c>
      <c r="E106" s="20" t="s">
        <v>158</v>
      </c>
      <c r="F106" s="20" t="s">
        <v>162</v>
      </c>
      <c r="G106" s="20" t="s">
        <v>163</v>
      </c>
      <c r="H106" s="29"/>
      <c r="I106" s="20" t="s">
        <v>161</v>
      </c>
      <c r="J106" s="20" t="s">
        <v>163</v>
      </c>
      <c r="K106" s="22"/>
      <c r="L106" s="20" t="s">
        <v>160</v>
      </c>
      <c r="M106" s="20"/>
      <c r="N106" s="20" t="s">
        <v>160</v>
      </c>
      <c r="O106" s="197"/>
      <c r="P106" s="165"/>
      <c r="Q106" s="165"/>
      <c r="R106" s="165"/>
      <c r="S106" s="41"/>
      <c r="T106" s="6"/>
    </row>
    <row r="107" spans="1:20" s="66" customFormat="1" ht="15" customHeight="1" x14ac:dyDescent="0.25">
      <c r="A107" s="53"/>
      <c r="B107" s="46" t="s">
        <v>142</v>
      </c>
      <c r="C107" s="48" t="s">
        <v>16</v>
      </c>
      <c r="D107" s="49">
        <v>167.7</v>
      </c>
      <c r="E107" s="48" t="s">
        <v>24</v>
      </c>
      <c r="F107" s="49"/>
      <c r="G107" s="49">
        <v>6.68</v>
      </c>
      <c r="H107" s="48" t="s">
        <v>24</v>
      </c>
      <c r="I107" s="49"/>
      <c r="J107" s="49"/>
      <c r="K107" s="49" t="s">
        <v>24</v>
      </c>
      <c r="L107" s="49"/>
      <c r="M107" s="49" t="s">
        <v>24</v>
      </c>
      <c r="N107" s="49"/>
      <c r="O107" s="198" t="s">
        <v>188</v>
      </c>
      <c r="P107" s="198"/>
      <c r="Q107" s="198"/>
      <c r="R107" s="198"/>
      <c r="S107" s="198"/>
      <c r="T107" s="55"/>
    </row>
    <row r="108" spans="1:20" s="66" customFormat="1" ht="15" customHeight="1" x14ac:dyDescent="0.25">
      <c r="A108" s="53"/>
      <c r="B108" s="46"/>
      <c r="C108" s="48" t="s">
        <v>24</v>
      </c>
      <c r="D108" s="49"/>
      <c r="E108" s="48" t="s">
        <v>24</v>
      </c>
      <c r="F108" s="49"/>
      <c r="G108" s="49"/>
      <c r="H108" s="48" t="s">
        <v>24</v>
      </c>
      <c r="I108" s="49"/>
      <c r="J108" s="49"/>
      <c r="K108" s="49" t="s">
        <v>24</v>
      </c>
      <c r="L108" s="49"/>
      <c r="M108" s="49" t="s">
        <v>24</v>
      </c>
      <c r="N108" s="49"/>
      <c r="O108" s="194"/>
      <c r="P108" s="195"/>
      <c r="Q108" s="195"/>
      <c r="R108" s="195"/>
      <c r="S108" s="196"/>
      <c r="T108" s="55"/>
    </row>
    <row r="109" spans="1:20" s="66" customFormat="1" ht="15" hidden="1" customHeight="1" x14ac:dyDescent="0.25">
      <c r="A109" s="53"/>
      <c r="B109" s="46"/>
      <c r="C109" s="48" t="s">
        <v>24</v>
      </c>
      <c r="D109" s="49"/>
      <c r="E109" s="48" t="s">
        <v>24</v>
      </c>
      <c r="F109" s="49"/>
      <c r="G109" s="49"/>
      <c r="H109" s="48" t="s">
        <v>24</v>
      </c>
      <c r="I109" s="49"/>
      <c r="J109" s="49"/>
      <c r="K109" s="49" t="s">
        <v>24</v>
      </c>
      <c r="L109" s="49"/>
      <c r="M109" s="49" t="s">
        <v>24</v>
      </c>
      <c r="N109" s="49"/>
      <c r="O109" s="194"/>
      <c r="P109" s="195"/>
      <c r="Q109" s="195"/>
      <c r="R109" s="195"/>
      <c r="S109" s="196"/>
      <c r="T109" s="55"/>
    </row>
    <row r="110" spans="1:20" s="66" customFormat="1" ht="15" hidden="1" customHeight="1" x14ac:dyDescent="0.25">
      <c r="A110" s="53"/>
      <c r="B110" s="46"/>
      <c r="C110" s="48" t="s">
        <v>24</v>
      </c>
      <c r="D110" s="49"/>
      <c r="E110" s="48" t="s">
        <v>24</v>
      </c>
      <c r="F110" s="49"/>
      <c r="G110" s="49"/>
      <c r="H110" s="48" t="s">
        <v>24</v>
      </c>
      <c r="I110" s="49"/>
      <c r="J110" s="49"/>
      <c r="K110" s="49" t="s">
        <v>24</v>
      </c>
      <c r="L110" s="49"/>
      <c r="M110" s="49" t="s">
        <v>24</v>
      </c>
      <c r="N110" s="49"/>
      <c r="O110" s="194"/>
      <c r="P110" s="195"/>
      <c r="Q110" s="195"/>
      <c r="R110" s="195"/>
      <c r="S110" s="196"/>
      <c r="T110" s="55"/>
    </row>
    <row r="111" spans="1:20" s="66" customFormat="1" ht="15" hidden="1" customHeight="1" x14ac:dyDescent="0.25">
      <c r="A111" s="53"/>
      <c r="B111" s="46"/>
      <c r="C111" s="48" t="s">
        <v>24</v>
      </c>
      <c r="D111" s="49"/>
      <c r="E111" s="48" t="s">
        <v>24</v>
      </c>
      <c r="F111" s="49"/>
      <c r="G111" s="49"/>
      <c r="H111" s="48" t="s">
        <v>24</v>
      </c>
      <c r="I111" s="49"/>
      <c r="J111" s="49"/>
      <c r="K111" s="49" t="s">
        <v>24</v>
      </c>
      <c r="L111" s="49"/>
      <c r="M111" s="49" t="s">
        <v>24</v>
      </c>
      <c r="N111" s="49"/>
      <c r="O111" s="194"/>
      <c r="P111" s="195"/>
      <c r="Q111" s="195"/>
      <c r="R111" s="195"/>
      <c r="S111" s="196"/>
      <c r="T111" s="55"/>
    </row>
    <row r="112" spans="1:20" s="66" customFormat="1" ht="15" hidden="1" customHeight="1" x14ac:dyDescent="0.25">
      <c r="A112" s="53"/>
      <c r="B112" s="46"/>
      <c r="C112" s="48" t="s">
        <v>24</v>
      </c>
      <c r="D112" s="49"/>
      <c r="E112" s="48" t="s">
        <v>24</v>
      </c>
      <c r="F112" s="49"/>
      <c r="G112" s="49"/>
      <c r="H112" s="48" t="s">
        <v>24</v>
      </c>
      <c r="I112" s="49"/>
      <c r="J112" s="49"/>
      <c r="K112" s="49" t="s">
        <v>24</v>
      </c>
      <c r="L112" s="49"/>
      <c r="M112" s="49" t="s">
        <v>24</v>
      </c>
      <c r="N112" s="49"/>
      <c r="O112" s="194"/>
      <c r="P112" s="195"/>
      <c r="Q112" s="195"/>
      <c r="R112" s="195"/>
      <c r="S112" s="196"/>
      <c r="T112" s="55"/>
    </row>
    <row r="113" spans="1:20" s="66" customFormat="1" ht="15" hidden="1" customHeight="1" x14ac:dyDescent="0.25">
      <c r="A113" s="53"/>
      <c r="B113" s="46"/>
      <c r="C113" s="48" t="s">
        <v>24</v>
      </c>
      <c r="D113" s="49"/>
      <c r="E113" s="48" t="s">
        <v>24</v>
      </c>
      <c r="F113" s="49"/>
      <c r="G113" s="49"/>
      <c r="H113" s="48" t="s">
        <v>24</v>
      </c>
      <c r="I113" s="49"/>
      <c r="J113" s="49"/>
      <c r="K113" s="49" t="s">
        <v>24</v>
      </c>
      <c r="L113" s="49"/>
      <c r="M113" s="49" t="s">
        <v>24</v>
      </c>
      <c r="N113" s="49"/>
      <c r="O113" s="194"/>
      <c r="P113" s="195"/>
      <c r="Q113" s="195"/>
      <c r="R113" s="195"/>
      <c r="S113" s="196"/>
      <c r="T113" s="55"/>
    </row>
    <row r="114" spans="1:20" s="66" customFormat="1" ht="15" hidden="1" customHeight="1" x14ac:dyDescent="0.25">
      <c r="A114" s="53"/>
      <c r="B114" s="46"/>
      <c r="C114" s="48" t="s">
        <v>24</v>
      </c>
      <c r="D114" s="49"/>
      <c r="E114" s="48" t="s">
        <v>24</v>
      </c>
      <c r="F114" s="49"/>
      <c r="G114" s="49"/>
      <c r="H114" s="48" t="s">
        <v>24</v>
      </c>
      <c r="I114" s="49"/>
      <c r="J114" s="49"/>
      <c r="K114" s="49" t="s">
        <v>24</v>
      </c>
      <c r="L114" s="49"/>
      <c r="M114" s="49" t="s">
        <v>24</v>
      </c>
      <c r="N114" s="49"/>
      <c r="O114" s="194"/>
      <c r="P114" s="195"/>
      <c r="Q114" s="195"/>
      <c r="R114" s="195"/>
      <c r="S114" s="196"/>
      <c r="T114" s="55"/>
    </row>
    <row r="115" spans="1:20" s="66" customFormat="1" ht="15" hidden="1" customHeight="1" x14ac:dyDescent="0.25">
      <c r="A115" s="53"/>
      <c r="B115" s="46"/>
      <c r="C115" s="48" t="s">
        <v>24</v>
      </c>
      <c r="D115" s="49"/>
      <c r="E115" s="48" t="s">
        <v>24</v>
      </c>
      <c r="F115" s="49"/>
      <c r="G115" s="49"/>
      <c r="H115" s="48" t="s">
        <v>24</v>
      </c>
      <c r="I115" s="49"/>
      <c r="J115" s="49"/>
      <c r="K115" s="49" t="s">
        <v>24</v>
      </c>
      <c r="L115" s="49"/>
      <c r="M115" s="49" t="s">
        <v>24</v>
      </c>
      <c r="N115" s="49"/>
      <c r="O115" s="194"/>
      <c r="P115" s="195"/>
      <c r="Q115" s="195"/>
      <c r="R115" s="195"/>
      <c r="S115" s="196"/>
      <c r="T115" s="55"/>
    </row>
    <row r="116" spans="1:20" s="66" customFormat="1" ht="15" hidden="1" customHeight="1" x14ac:dyDescent="0.25">
      <c r="A116" s="53"/>
      <c r="B116" s="46"/>
      <c r="C116" s="48" t="s">
        <v>24</v>
      </c>
      <c r="D116" s="49"/>
      <c r="E116" s="48" t="s">
        <v>24</v>
      </c>
      <c r="F116" s="49"/>
      <c r="G116" s="49"/>
      <c r="H116" s="48" t="s">
        <v>24</v>
      </c>
      <c r="I116" s="49"/>
      <c r="J116" s="49"/>
      <c r="K116" s="49" t="s">
        <v>24</v>
      </c>
      <c r="L116" s="49"/>
      <c r="M116" s="49" t="s">
        <v>24</v>
      </c>
      <c r="N116" s="49"/>
      <c r="O116" s="194"/>
      <c r="P116" s="195"/>
      <c r="Q116" s="195"/>
      <c r="R116" s="195"/>
      <c r="S116" s="196"/>
      <c r="T116" s="55"/>
    </row>
    <row r="117" spans="1:20" s="66" customFormat="1" ht="15" hidden="1" customHeight="1" x14ac:dyDescent="0.25">
      <c r="A117" s="53"/>
      <c r="B117" s="46"/>
      <c r="C117" s="48" t="s">
        <v>24</v>
      </c>
      <c r="D117" s="49"/>
      <c r="E117" s="48" t="s">
        <v>24</v>
      </c>
      <c r="F117" s="49"/>
      <c r="G117" s="49"/>
      <c r="H117" s="48" t="s">
        <v>24</v>
      </c>
      <c r="I117" s="49"/>
      <c r="J117" s="49"/>
      <c r="K117" s="49" t="s">
        <v>24</v>
      </c>
      <c r="L117" s="49"/>
      <c r="M117" s="49" t="s">
        <v>24</v>
      </c>
      <c r="N117" s="49"/>
      <c r="O117" s="194"/>
      <c r="P117" s="195"/>
      <c r="Q117" s="195"/>
      <c r="R117" s="195"/>
      <c r="S117" s="196"/>
      <c r="T117" s="55"/>
    </row>
    <row r="118" spans="1:20" s="66" customFormat="1" ht="15" hidden="1" customHeight="1" x14ac:dyDescent="0.25">
      <c r="A118" s="53"/>
      <c r="B118" s="46"/>
      <c r="C118" s="48" t="s">
        <v>24</v>
      </c>
      <c r="D118" s="49"/>
      <c r="E118" s="48" t="s">
        <v>24</v>
      </c>
      <c r="F118" s="49"/>
      <c r="G118" s="49"/>
      <c r="H118" s="48" t="s">
        <v>24</v>
      </c>
      <c r="I118" s="49"/>
      <c r="J118" s="49"/>
      <c r="K118" s="49" t="s">
        <v>24</v>
      </c>
      <c r="L118" s="49"/>
      <c r="M118" s="49" t="s">
        <v>24</v>
      </c>
      <c r="N118" s="49"/>
      <c r="O118" s="198"/>
      <c r="P118" s="198"/>
      <c r="Q118" s="198"/>
      <c r="R118" s="198"/>
      <c r="S118" s="198"/>
      <c r="T118" s="55"/>
    </row>
    <row r="119" spans="1:20" ht="8.25" customHeight="1" x14ac:dyDescent="0.25">
      <c r="A119" s="5"/>
      <c r="B119" s="1"/>
      <c r="C119" s="1"/>
      <c r="D119" s="16"/>
      <c r="E119" s="13"/>
      <c r="F119" s="16"/>
      <c r="G119" s="13"/>
      <c r="H119" s="13"/>
      <c r="I119" s="16"/>
      <c r="J119" s="13"/>
      <c r="K119" s="1"/>
      <c r="L119" s="13"/>
      <c r="M119" s="13"/>
      <c r="N119" s="13"/>
      <c r="O119" s="13"/>
      <c r="P119" s="1"/>
      <c r="Q119" s="1"/>
      <c r="R119" s="1"/>
      <c r="S119" s="1"/>
      <c r="T119" s="6"/>
    </row>
    <row r="120" spans="1:20" ht="15" customHeight="1" x14ac:dyDescent="0.25">
      <c r="A120" s="9"/>
      <c r="B120" s="157" t="s">
        <v>50</v>
      </c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31"/>
    </row>
    <row r="121" spans="1:20" ht="8.25" customHeight="1" x14ac:dyDescent="0.25">
      <c r="A121" s="5"/>
      <c r="B121" s="1"/>
      <c r="C121" s="1"/>
      <c r="D121" s="2"/>
      <c r="E121" s="2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6"/>
    </row>
    <row r="122" spans="1:20" x14ac:dyDescent="0.25">
      <c r="A122" s="5"/>
      <c r="B122" s="28" t="s">
        <v>44</v>
      </c>
      <c r="C122" s="22" t="s">
        <v>51</v>
      </c>
      <c r="D122" s="22" t="s">
        <v>5</v>
      </c>
      <c r="E122" s="22" t="s">
        <v>110</v>
      </c>
      <c r="F122" s="22" t="s">
        <v>5</v>
      </c>
      <c r="G122" s="22" t="s">
        <v>110</v>
      </c>
      <c r="H122" s="22" t="s">
        <v>111</v>
      </c>
      <c r="I122" s="22" t="s">
        <v>87</v>
      </c>
      <c r="J122" s="186" t="s">
        <v>1</v>
      </c>
      <c r="K122" s="164"/>
      <c r="L122" s="164"/>
      <c r="M122" s="164"/>
      <c r="N122" s="164"/>
      <c r="O122" s="164"/>
      <c r="P122" s="164"/>
      <c r="Q122" s="164"/>
      <c r="R122" s="164"/>
      <c r="S122" s="24"/>
      <c r="T122" s="6"/>
    </row>
    <row r="123" spans="1:20" x14ac:dyDescent="0.25">
      <c r="A123" s="5"/>
      <c r="B123" s="19"/>
      <c r="C123" s="20"/>
      <c r="D123" s="20" t="s">
        <v>157</v>
      </c>
      <c r="E123" s="20" t="s">
        <v>159</v>
      </c>
      <c r="F123" s="20" t="s">
        <v>158</v>
      </c>
      <c r="G123" s="20" t="s">
        <v>162</v>
      </c>
      <c r="H123" s="20" t="s">
        <v>163</v>
      </c>
      <c r="I123" s="20" t="s">
        <v>163</v>
      </c>
      <c r="J123" s="43"/>
      <c r="K123" s="24"/>
      <c r="L123" s="24"/>
      <c r="M123" s="24"/>
      <c r="N123" s="24"/>
      <c r="O123" s="24"/>
      <c r="P123" s="24"/>
      <c r="Q123" s="24"/>
      <c r="R123" s="24"/>
      <c r="S123" s="24"/>
      <c r="T123" s="6"/>
    </row>
    <row r="124" spans="1:20" x14ac:dyDescent="0.25">
      <c r="A124" s="5"/>
      <c r="B124" s="46" t="s">
        <v>227</v>
      </c>
      <c r="C124" s="46" t="s">
        <v>95</v>
      </c>
      <c r="D124" s="48" t="s">
        <v>18</v>
      </c>
      <c r="E124" s="49">
        <v>187.2</v>
      </c>
      <c r="F124" s="48" t="s">
        <v>24</v>
      </c>
      <c r="G124" s="49"/>
      <c r="H124" s="49">
        <v>27.38</v>
      </c>
      <c r="I124" s="40"/>
      <c r="J124" s="193" t="s">
        <v>189</v>
      </c>
      <c r="K124" s="193"/>
      <c r="L124" s="193"/>
      <c r="M124" s="193"/>
      <c r="N124" s="193"/>
      <c r="O124" s="193"/>
      <c r="P124" s="193"/>
      <c r="Q124" s="193"/>
      <c r="R124" s="193"/>
      <c r="S124" s="193"/>
      <c r="T124" s="6"/>
    </row>
    <row r="125" spans="1:20" x14ac:dyDescent="0.25">
      <c r="A125" s="5"/>
      <c r="B125" s="46"/>
      <c r="C125" s="46" t="s">
        <v>24</v>
      </c>
      <c r="D125" s="48" t="s">
        <v>24</v>
      </c>
      <c r="E125" s="49"/>
      <c r="F125" s="48" t="s">
        <v>24</v>
      </c>
      <c r="G125" s="49"/>
      <c r="H125" s="49"/>
      <c r="I125" s="49"/>
      <c r="J125" s="190"/>
      <c r="K125" s="191"/>
      <c r="L125" s="191"/>
      <c r="M125" s="191"/>
      <c r="N125" s="191"/>
      <c r="O125" s="191"/>
      <c r="P125" s="191"/>
      <c r="Q125" s="191"/>
      <c r="R125" s="191"/>
      <c r="S125" s="192"/>
      <c r="T125" s="6"/>
    </row>
    <row r="126" spans="1:20" hidden="1" x14ac:dyDescent="0.25">
      <c r="A126" s="5"/>
      <c r="B126" s="46"/>
      <c r="C126" s="46" t="s">
        <v>24</v>
      </c>
      <c r="D126" s="48" t="s">
        <v>24</v>
      </c>
      <c r="E126" s="49"/>
      <c r="F126" s="48" t="s">
        <v>24</v>
      </c>
      <c r="G126" s="49"/>
      <c r="H126" s="49"/>
      <c r="I126" s="49"/>
      <c r="J126" s="190"/>
      <c r="K126" s="191"/>
      <c r="L126" s="191"/>
      <c r="M126" s="191"/>
      <c r="N126" s="191"/>
      <c r="O126" s="191"/>
      <c r="P126" s="191"/>
      <c r="Q126" s="191"/>
      <c r="R126" s="191"/>
      <c r="S126" s="192"/>
      <c r="T126" s="6"/>
    </row>
    <row r="127" spans="1:20" hidden="1" x14ac:dyDescent="0.25">
      <c r="A127" s="5"/>
      <c r="B127" s="46"/>
      <c r="C127" s="46" t="s">
        <v>24</v>
      </c>
      <c r="D127" s="48" t="s">
        <v>24</v>
      </c>
      <c r="E127" s="49"/>
      <c r="F127" s="48" t="s">
        <v>24</v>
      </c>
      <c r="G127" s="49"/>
      <c r="H127" s="49"/>
      <c r="I127" s="49"/>
      <c r="J127" s="190"/>
      <c r="K127" s="191"/>
      <c r="L127" s="191"/>
      <c r="M127" s="191"/>
      <c r="N127" s="191"/>
      <c r="O127" s="191"/>
      <c r="P127" s="191"/>
      <c r="Q127" s="191"/>
      <c r="R127" s="191"/>
      <c r="S127" s="192"/>
      <c r="T127" s="6"/>
    </row>
    <row r="128" spans="1:20" hidden="1" x14ac:dyDescent="0.25">
      <c r="A128" s="5"/>
      <c r="B128" s="46"/>
      <c r="C128" s="46" t="s">
        <v>24</v>
      </c>
      <c r="D128" s="48" t="s">
        <v>24</v>
      </c>
      <c r="E128" s="49"/>
      <c r="F128" s="48" t="s">
        <v>24</v>
      </c>
      <c r="G128" s="49"/>
      <c r="H128" s="49"/>
      <c r="I128" s="49"/>
      <c r="J128" s="190"/>
      <c r="K128" s="191"/>
      <c r="L128" s="191"/>
      <c r="M128" s="191"/>
      <c r="N128" s="191"/>
      <c r="O128" s="191"/>
      <c r="P128" s="191"/>
      <c r="Q128" s="191"/>
      <c r="R128" s="191"/>
      <c r="S128" s="192"/>
      <c r="T128" s="6"/>
    </row>
    <row r="129" spans="1:20" hidden="1" x14ac:dyDescent="0.25">
      <c r="A129" s="5"/>
      <c r="B129" s="46"/>
      <c r="C129" s="46" t="s">
        <v>24</v>
      </c>
      <c r="D129" s="48" t="s">
        <v>24</v>
      </c>
      <c r="E129" s="49"/>
      <c r="F129" s="48" t="s">
        <v>24</v>
      </c>
      <c r="G129" s="49"/>
      <c r="H129" s="49"/>
      <c r="I129" s="49"/>
      <c r="J129" s="190"/>
      <c r="K129" s="191"/>
      <c r="L129" s="191"/>
      <c r="M129" s="191"/>
      <c r="N129" s="191"/>
      <c r="O129" s="191"/>
      <c r="P129" s="191"/>
      <c r="Q129" s="191"/>
      <c r="R129" s="191"/>
      <c r="S129" s="192"/>
      <c r="T129" s="6"/>
    </row>
    <row r="130" spans="1:20" hidden="1" x14ac:dyDescent="0.25">
      <c r="A130" s="5"/>
      <c r="B130" s="46"/>
      <c r="C130" s="46" t="s">
        <v>24</v>
      </c>
      <c r="D130" s="48" t="s">
        <v>24</v>
      </c>
      <c r="E130" s="49"/>
      <c r="F130" s="48" t="s">
        <v>24</v>
      </c>
      <c r="G130" s="49"/>
      <c r="H130" s="49"/>
      <c r="I130" s="49"/>
      <c r="J130" s="190"/>
      <c r="K130" s="191"/>
      <c r="L130" s="191"/>
      <c r="M130" s="191"/>
      <c r="N130" s="191"/>
      <c r="O130" s="191"/>
      <c r="P130" s="191"/>
      <c r="Q130" s="191"/>
      <c r="R130" s="191"/>
      <c r="S130" s="192"/>
      <c r="T130" s="6"/>
    </row>
    <row r="131" spans="1:20" hidden="1" x14ac:dyDescent="0.25">
      <c r="A131" s="5"/>
      <c r="B131" s="46"/>
      <c r="C131" s="46" t="s">
        <v>24</v>
      </c>
      <c r="D131" s="48" t="s">
        <v>24</v>
      </c>
      <c r="E131" s="49"/>
      <c r="F131" s="48" t="s">
        <v>24</v>
      </c>
      <c r="G131" s="49"/>
      <c r="H131" s="49"/>
      <c r="I131" s="49"/>
      <c r="J131" s="190"/>
      <c r="K131" s="191"/>
      <c r="L131" s="191"/>
      <c r="M131" s="191"/>
      <c r="N131" s="191"/>
      <c r="O131" s="191"/>
      <c r="P131" s="191"/>
      <c r="Q131" s="191"/>
      <c r="R131" s="191"/>
      <c r="S131" s="192"/>
      <c r="T131" s="6"/>
    </row>
    <row r="132" spans="1:20" hidden="1" x14ac:dyDescent="0.25">
      <c r="A132" s="5"/>
      <c r="B132" s="46"/>
      <c r="C132" s="46" t="s">
        <v>24</v>
      </c>
      <c r="D132" s="48" t="s">
        <v>24</v>
      </c>
      <c r="E132" s="49"/>
      <c r="F132" s="48" t="s">
        <v>24</v>
      </c>
      <c r="G132" s="49"/>
      <c r="H132" s="49"/>
      <c r="I132" s="49"/>
      <c r="J132" s="190"/>
      <c r="K132" s="191"/>
      <c r="L132" s="191"/>
      <c r="M132" s="191"/>
      <c r="N132" s="191"/>
      <c r="O132" s="191"/>
      <c r="P132" s="191"/>
      <c r="Q132" s="191"/>
      <c r="R132" s="191"/>
      <c r="S132" s="192"/>
      <c r="T132" s="6"/>
    </row>
    <row r="133" spans="1:20" hidden="1" x14ac:dyDescent="0.25">
      <c r="A133" s="5"/>
      <c r="B133" s="46"/>
      <c r="C133" s="46" t="s">
        <v>24</v>
      </c>
      <c r="D133" s="48" t="s">
        <v>24</v>
      </c>
      <c r="E133" s="49"/>
      <c r="F133" s="48" t="s">
        <v>24</v>
      </c>
      <c r="G133" s="49"/>
      <c r="H133" s="49"/>
      <c r="I133" s="49"/>
      <c r="J133" s="190"/>
      <c r="K133" s="191"/>
      <c r="L133" s="191"/>
      <c r="M133" s="191"/>
      <c r="N133" s="191"/>
      <c r="O133" s="191"/>
      <c r="P133" s="191"/>
      <c r="Q133" s="191"/>
      <c r="R133" s="191"/>
      <c r="S133" s="192"/>
      <c r="T133" s="6"/>
    </row>
    <row r="134" spans="1:20" hidden="1" x14ac:dyDescent="0.25">
      <c r="A134" s="5"/>
      <c r="B134" s="46"/>
      <c r="C134" s="46" t="s">
        <v>24</v>
      </c>
      <c r="D134" s="48" t="s">
        <v>24</v>
      </c>
      <c r="E134" s="49"/>
      <c r="F134" s="48" t="s">
        <v>24</v>
      </c>
      <c r="G134" s="49"/>
      <c r="H134" s="49"/>
      <c r="I134" s="49"/>
      <c r="J134" s="190"/>
      <c r="K134" s="191"/>
      <c r="L134" s="191"/>
      <c r="M134" s="191"/>
      <c r="N134" s="191"/>
      <c r="O134" s="191"/>
      <c r="P134" s="191"/>
      <c r="Q134" s="191"/>
      <c r="R134" s="191"/>
      <c r="S134" s="192"/>
      <c r="T134" s="6"/>
    </row>
    <row r="135" spans="1:20" hidden="1" x14ac:dyDescent="0.25">
      <c r="A135" s="5"/>
      <c r="B135" s="46"/>
      <c r="C135" s="46" t="s">
        <v>24</v>
      </c>
      <c r="D135" s="48" t="s">
        <v>24</v>
      </c>
      <c r="E135" s="49"/>
      <c r="F135" s="48" t="s">
        <v>24</v>
      </c>
      <c r="G135" s="49"/>
      <c r="H135" s="49"/>
      <c r="I135" s="49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6"/>
    </row>
    <row r="136" spans="1:20" ht="8.25" customHeight="1" x14ac:dyDescent="0.25">
      <c r="A136" s="5"/>
      <c r="B136" s="1"/>
      <c r="C136" s="1"/>
      <c r="D136" s="16"/>
      <c r="E136" s="13"/>
      <c r="F136" s="16"/>
      <c r="G136" s="13"/>
      <c r="H136" s="13"/>
      <c r="I136" s="16"/>
      <c r="J136" s="13"/>
      <c r="K136" s="1"/>
      <c r="L136" s="13"/>
      <c r="M136" s="13"/>
      <c r="N136" s="13"/>
      <c r="O136" s="13"/>
      <c r="P136" s="1"/>
      <c r="Q136" s="1"/>
      <c r="R136" s="1"/>
      <c r="S136" s="1"/>
      <c r="T136" s="6"/>
    </row>
    <row r="137" spans="1:20" ht="15" customHeight="1" x14ac:dyDescent="0.25">
      <c r="A137" s="9"/>
      <c r="B137" s="157" t="s">
        <v>88</v>
      </c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31"/>
    </row>
    <row r="138" spans="1:20" ht="8.25" customHeight="1" x14ac:dyDescent="0.25">
      <c r="A138" s="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6"/>
    </row>
    <row r="139" spans="1:20" ht="15" customHeight="1" x14ac:dyDescent="0.25">
      <c r="A139" s="5"/>
      <c r="B139" s="26" t="s">
        <v>89</v>
      </c>
      <c r="C139" s="13"/>
      <c r="D139" s="13"/>
      <c r="E139" s="13"/>
      <c r="F139" s="13"/>
      <c r="G139" s="13"/>
      <c r="H139" s="13"/>
      <c r="I139" s="200" t="s">
        <v>121</v>
      </c>
      <c r="J139" s="200"/>
      <c r="K139" s="13"/>
      <c r="L139" s="13"/>
      <c r="M139" s="13"/>
      <c r="N139" s="13"/>
      <c r="O139" s="13"/>
      <c r="P139" s="13"/>
      <c r="Q139" s="13"/>
      <c r="R139" s="13"/>
      <c r="S139" s="13"/>
      <c r="T139" s="6"/>
    </row>
    <row r="140" spans="1:20" ht="15" customHeight="1" x14ac:dyDescent="0.35">
      <c r="A140" s="5"/>
      <c r="B140" s="1" t="str">
        <f>IF(C9="","K.A.",C9)</f>
        <v>Stadtbaustein Variante Flex</v>
      </c>
      <c r="C140" s="27" t="s">
        <v>90</v>
      </c>
      <c r="D140" s="122" t="s">
        <v>190</v>
      </c>
      <c r="E140" s="122">
        <v>128.1105251068376</v>
      </c>
      <c r="F140" s="1" t="s">
        <v>168</v>
      </c>
      <c r="G140" s="13"/>
      <c r="H140" s="13"/>
      <c r="I140" s="1" t="s">
        <v>140</v>
      </c>
      <c r="J140" s="27" t="s">
        <v>90</v>
      </c>
      <c r="K140" s="123">
        <v>102.05193589743591</v>
      </c>
      <c r="L140" s="1" t="s">
        <v>168</v>
      </c>
      <c r="M140" s="13"/>
      <c r="N140" s="13"/>
      <c r="O140" s="13"/>
      <c r="P140" s="13"/>
      <c r="Q140" s="13"/>
      <c r="R140" s="13"/>
      <c r="S140" s="13"/>
      <c r="T140" s="6"/>
    </row>
    <row r="141" spans="1:20" ht="15" customHeight="1" x14ac:dyDescent="0.35">
      <c r="A141" s="5"/>
      <c r="B141" s="1" t="s">
        <v>119</v>
      </c>
      <c r="C141" s="27" t="s">
        <v>91</v>
      </c>
      <c r="D141" s="124" t="s">
        <v>190</v>
      </c>
      <c r="E141" s="124">
        <v>320</v>
      </c>
      <c r="F141" s="1" t="s">
        <v>168</v>
      </c>
      <c r="G141" s="13"/>
      <c r="H141" s="13"/>
      <c r="I141" s="1" t="s">
        <v>137</v>
      </c>
      <c r="J141" s="27" t="s">
        <v>91</v>
      </c>
      <c r="K141" s="123">
        <v>126.5</v>
      </c>
      <c r="L141" s="1" t="s">
        <v>168</v>
      </c>
      <c r="M141" s="13"/>
      <c r="N141" s="13"/>
      <c r="O141" s="13"/>
      <c r="P141" s="13"/>
      <c r="Q141" s="13"/>
      <c r="R141" s="13"/>
      <c r="S141" s="13"/>
      <c r="T141" s="6"/>
    </row>
    <row r="142" spans="1:20" ht="15" customHeight="1" x14ac:dyDescent="0.35">
      <c r="A142" s="5"/>
      <c r="B142" s="1" t="s">
        <v>92</v>
      </c>
      <c r="C142" s="27" t="s">
        <v>93</v>
      </c>
      <c r="D142" s="122" t="s">
        <v>190</v>
      </c>
      <c r="E142" s="122">
        <v>0.4</v>
      </c>
      <c r="F142" s="125" t="s">
        <v>128</v>
      </c>
      <c r="G142" s="13"/>
      <c r="H142" s="13"/>
      <c r="I142" s="1" t="s">
        <v>92</v>
      </c>
      <c r="J142" s="27" t="s">
        <v>93</v>
      </c>
      <c r="K142" s="123">
        <v>0.80673467112597563</v>
      </c>
      <c r="L142" s="125" t="s">
        <v>123</v>
      </c>
      <c r="M142" s="13"/>
      <c r="N142" s="13"/>
      <c r="O142" s="13"/>
      <c r="P142" s="13"/>
      <c r="Q142" s="13"/>
      <c r="R142" s="13"/>
      <c r="S142" s="13"/>
      <c r="T142" s="6"/>
    </row>
    <row r="143" spans="1:20" ht="15" customHeight="1" x14ac:dyDescent="0.25">
      <c r="A143" s="5"/>
      <c r="B143" s="1"/>
      <c r="C143" s="27"/>
      <c r="D143" s="123"/>
      <c r="E143" s="125"/>
      <c r="F143" s="13"/>
      <c r="G143" s="13"/>
      <c r="H143" s="13"/>
      <c r="I143" s="1"/>
      <c r="J143" s="27"/>
      <c r="K143" s="123"/>
      <c r="L143" s="125"/>
      <c r="M143" s="13"/>
      <c r="N143" s="13"/>
      <c r="O143" s="13"/>
      <c r="P143" s="13"/>
      <c r="Q143" s="13"/>
      <c r="R143" s="13"/>
      <c r="S143" s="13"/>
      <c r="T143" s="6"/>
    </row>
    <row r="144" spans="1:20" ht="15" customHeight="1" x14ac:dyDescent="0.35">
      <c r="A144" s="5"/>
      <c r="B144" s="1"/>
      <c r="C144" s="27"/>
      <c r="D144" s="123"/>
      <c r="E144" s="125"/>
      <c r="F144" s="13"/>
      <c r="G144" s="13"/>
      <c r="H144" s="13"/>
      <c r="I144" s="1" t="s">
        <v>141</v>
      </c>
      <c r="J144" s="27" t="s">
        <v>90</v>
      </c>
      <c r="K144" s="123">
        <v>60.827129273504269</v>
      </c>
      <c r="L144" s="1" t="s">
        <v>168</v>
      </c>
      <c r="M144" s="13"/>
      <c r="N144" s="13"/>
      <c r="O144" s="13"/>
      <c r="P144" s="13"/>
      <c r="Q144" s="13"/>
      <c r="R144" s="13"/>
      <c r="S144" s="13"/>
      <c r="T144" s="6"/>
    </row>
    <row r="145" spans="1:20" ht="15" customHeight="1" x14ac:dyDescent="0.35">
      <c r="A145" s="5"/>
      <c r="B145" s="1"/>
      <c r="C145" s="27"/>
      <c r="D145" s="123"/>
      <c r="E145" s="125"/>
      <c r="F145" s="13"/>
      <c r="G145" s="13"/>
      <c r="H145" s="13"/>
      <c r="I145" s="1" t="s">
        <v>137</v>
      </c>
      <c r="J145" s="27" t="s">
        <v>91</v>
      </c>
      <c r="K145" s="123">
        <v>126.5</v>
      </c>
      <c r="L145" s="1" t="s">
        <v>168</v>
      </c>
      <c r="M145" s="13"/>
      <c r="N145" s="13"/>
      <c r="O145" s="13"/>
      <c r="P145" s="13"/>
      <c r="Q145" s="13"/>
      <c r="R145" s="13"/>
      <c r="S145" s="13"/>
      <c r="T145" s="6"/>
    </row>
    <row r="146" spans="1:20" ht="15" customHeight="1" x14ac:dyDescent="0.35">
      <c r="A146" s="5"/>
      <c r="B146" s="1"/>
      <c r="C146" s="27"/>
      <c r="D146" s="123"/>
      <c r="E146" s="125"/>
      <c r="F146" s="13"/>
      <c r="G146" s="13"/>
      <c r="H146" s="13"/>
      <c r="I146" s="1" t="s">
        <v>92</v>
      </c>
      <c r="J146" s="27" t="s">
        <v>93</v>
      </c>
      <c r="K146" s="123">
        <v>0.4808468717273065</v>
      </c>
      <c r="L146" s="125" t="s">
        <v>127</v>
      </c>
      <c r="M146" s="13"/>
      <c r="N146" s="13"/>
      <c r="O146" s="13"/>
      <c r="P146" s="13"/>
      <c r="Q146" s="13"/>
      <c r="R146" s="13"/>
      <c r="S146" s="13"/>
      <c r="T146" s="6"/>
    </row>
    <row r="147" spans="1:20" ht="15" customHeight="1" x14ac:dyDescent="0.25">
      <c r="A147" s="5"/>
      <c r="B147" s="1"/>
      <c r="C147" s="27"/>
      <c r="D147" s="123"/>
      <c r="E147" s="13"/>
      <c r="F147" s="13"/>
      <c r="G147" s="13"/>
      <c r="H147" s="13"/>
      <c r="I147" s="1"/>
      <c r="J147" s="27"/>
      <c r="K147" s="123"/>
      <c r="L147" s="125"/>
      <c r="M147" s="13"/>
      <c r="N147" s="13"/>
      <c r="O147" s="13"/>
      <c r="P147" s="13"/>
      <c r="Q147" s="13"/>
      <c r="R147" s="13"/>
      <c r="S147" s="13"/>
      <c r="T147" s="6"/>
    </row>
    <row r="148" spans="1:20" ht="15" customHeight="1" x14ac:dyDescent="0.35">
      <c r="A148" s="5"/>
      <c r="B148" s="1"/>
      <c r="C148" s="27"/>
      <c r="D148" s="123"/>
      <c r="E148" s="13"/>
      <c r="F148" s="13"/>
      <c r="G148" s="13"/>
      <c r="H148" s="13"/>
      <c r="I148" s="1" t="s">
        <v>174</v>
      </c>
      <c r="J148" s="27" t="s">
        <v>90</v>
      </c>
      <c r="K148" s="123">
        <v>66.115474358974353</v>
      </c>
      <c r="L148" s="1" t="s">
        <v>168</v>
      </c>
      <c r="M148" s="13"/>
      <c r="N148" s="13"/>
      <c r="O148" s="13"/>
      <c r="P148" s="13"/>
      <c r="Q148" s="13"/>
      <c r="R148" s="13"/>
      <c r="S148" s="13"/>
      <c r="T148" s="6"/>
    </row>
    <row r="149" spans="1:20" ht="15" customHeight="1" x14ac:dyDescent="0.35">
      <c r="A149" s="5"/>
      <c r="B149" s="1"/>
      <c r="C149" s="27"/>
      <c r="D149" s="123"/>
      <c r="E149" s="13"/>
      <c r="F149" s="13"/>
      <c r="G149" s="13"/>
      <c r="H149" s="13"/>
      <c r="I149" s="1" t="s">
        <v>137</v>
      </c>
      <c r="J149" s="27" t="s">
        <v>91</v>
      </c>
      <c r="K149" s="123">
        <v>89.442719099991592</v>
      </c>
      <c r="L149" s="1" t="s">
        <v>168</v>
      </c>
      <c r="M149" s="13"/>
      <c r="N149" s="13"/>
      <c r="O149" s="13"/>
      <c r="P149" s="13"/>
      <c r="Q149" s="13"/>
      <c r="R149" s="13"/>
      <c r="S149" s="13"/>
      <c r="T149" s="6"/>
    </row>
    <row r="150" spans="1:20" ht="15" customHeight="1" x14ac:dyDescent="0.35">
      <c r="A150" s="5"/>
      <c r="B150" s="1"/>
      <c r="C150" s="27"/>
      <c r="D150" s="24"/>
      <c r="E150" s="1"/>
      <c r="F150" s="13"/>
      <c r="G150" s="13"/>
      <c r="H150" s="13"/>
      <c r="I150" s="1" t="s">
        <v>92</v>
      </c>
      <c r="J150" s="27" t="s">
        <v>93</v>
      </c>
      <c r="K150" s="123">
        <v>0.73919347515655487</v>
      </c>
      <c r="L150" s="125" t="s">
        <v>124</v>
      </c>
      <c r="M150" s="13"/>
      <c r="N150" s="13"/>
      <c r="O150" s="13"/>
      <c r="P150" s="13"/>
      <c r="Q150" s="13"/>
      <c r="R150" s="13"/>
      <c r="S150" s="13"/>
      <c r="T150" s="6"/>
    </row>
    <row r="151" spans="1:20" ht="15" customHeight="1" x14ac:dyDescent="0.25">
      <c r="A151" s="5"/>
      <c r="B151" s="1"/>
      <c r="C151" s="27"/>
      <c r="D151" s="24"/>
      <c r="E151" s="1"/>
      <c r="F151" s="13"/>
      <c r="G151" s="13"/>
      <c r="H151" s="13"/>
      <c r="I151" s="13"/>
      <c r="J151" s="13"/>
      <c r="K151" s="126"/>
      <c r="L151" s="13"/>
      <c r="M151" s="13"/>
      <c r="N151" s="13"/>
      <c r="O151" s="13"/>
      <c r="P151" s="13"/>
      <c r="Q151" s="13"/>
      <c r="R151" s="13"/>
      <c r="S151" s="13"/>
      <c r="T151" s="6"/>
    </row>
    <row r="152" spans="1:20" ht="15" customHeight="1" x14ac:dyDescent="0.35">
      <c r="A152" s="5"/>
      <c r="B152" s="1"/>
      <c r="C152" s="27"/>
      <c r="D152" s="24"/>
      <c r="E152" s="1"/>
      <c r="F152" s="13"/>
      <c r="G152" s="13"/>
      <c r="H152" s="13"/>
      <c r="I152" s="1" t="s">
        <v>175</v>
      </c>
      <c r="J152" s="27" t="s">
        <v>90</v>
      </c>
      <c r="K152" s="123">
        <v>80.570410256410256</v>
      </c>
      <c r="L152" s="1" t="s">
        <v>168</v>
      </c>
      <c r="M152" s="13"/>
      <c r="N152" s="13"/>
      <c r="O152" s="13"/>
      <c r="P152" s="13"/>
      <c r="Q152" s="13"/>
      <c r="R152" s="13"/>
      <c r="S152" s="13"/>
      <c r="T152" s="6"/>
    </row>
    <row r="153" spans="1:20" ht="15" customHeight="1" x14ac:dyDescent="0.35">
      <c r="A153" s="5"/>
      <c r="B153" s="1"/>
      <c r="C153" s="27"/>
      <c r="D153" s="24"/>
      <c r="E153" s="1"/>
      <c r="F153" s="13"/>
      <c r="G153" s="13"/>
      <c r="H153" s="13"/>
      <c r="I153" s="1" t="s">
        <v>137</v>
      </c>
      <c r="J153" s="27" t="s">
        <v>91</v>
      </c>
      <c r="K153" s="123">
        <v>89.442719099991592</v>
      </c>
      <c r="L153" s="1" t="s">
        <v>168</v>
      </c>
      <c r="M153" s="13"/>
      <c r="N153" s="13"/>
      <c r="O153" s="13"/>
      <c r="P153" s="13"/>
      <c r="Q153" s="13"/>
      <c r="R153" s="13"/>
      <c r="S153" s="13"/>
      <c r="T153" s="6"/>
    </row>
    <row r="154" spans="1:20" ht="15" customHeight="1" x14ac:dyDescent="0.35">
      <c r="A154" s="5"/>
      <c r="B154" s="1"/>
      <c r="C154" s="27"/>
      <c r="D154" s="24"/>
      <c r="E154" s="1"/>
      <c r="F154" s="13"/>
      <c r="G154" s="13"/>
      <c r="H154" s="13"/>
      <c r="I154" s="1" t="s">
        <v>92</v>
      </c>
      <c r="J154" s="27" t="s">
        <v>93</v>
      </c>
      <c r="K154" s="123">
        <v>0.90080457154189797</v>
      </c>
      <c r="L154" s="125" t="s">
        <v>172</v>
      </c>
      <c r="M154" s="13"/>
      <c r="N154" s="13"/>
      <c r="O154" s="13"/>
      <c r="P154" s="13"/>
      <c r="Q154" s="13"/>
      <c r="R154" s="13"/>
      <c r="S154" s="13"/>
      <c r="T154" s="6"/>
    </row>
    <row r="155" spans="1:20" ht="15" customHeight="1" x14ac:dyDescent="0.25">
      <c r="A155" s="5"/>
      <c r="B155" s="1"/>
      <c r="C155" s="27"/>
      <c r="D155" s="24"/>
      <c r="E155" s="1"/>
      <c r="F155" s="13"/>
      <c r="G155" s="13"/>
      <c r="H155" s="13"/>
      <c r="I155" s="13"/>
      <c r="J155" s="13"/>
      <c r="K155" s="126"/>
      <c r="L155" s="13"/>
      <c r="M155" s="13"/>
      <c r="N155" s="13"/>
      <c r="O155" s="13"/>
      <c r="P155" s="13"/>
      <c r="Q155" s="13"/>
      <c r="R155" s="13"/>
      <c r="S155" s="13"/>
      <c r="T155" s="6"/>
    </row>
    <row r="156" spans="1:20" ht="15" customHeight="1" x14ac:dyDescent="0.35">
      <c r="A156" s="5"/>
      <c r="B156" s="1"/>
      <c r="C156" s="27"/>
      <c r="D156" s="24"/>
      <c r="E156" s="1"/>
      <c r="F156" s="13"/>
      <c r="G156" s="13"/>
      <c r="H156" s="13"/>
      <c r="I156" s="1" t="s">
        <v>228</v>
      </c>
      <c r="J156" s="27" t="s">
        <v>90</v>
      </c>
      <c r="K156" s="123" t="s">
        <v>171</v>
      </c>
      <c r="L156" s="1" t="s">
        <v>168</v>
      </c>
      <c r="M156" s="13"/>
      <c r="N156" s="13"/>
      <c r="O156" s="13"/>
      <c r="P156" s="13"/>
      <c r="Q156" s="13"/>
      <c r="R156" s="13"/>
      <c r="S156" s="13"/>
      <c r="T156" s="6"/>
    </row>
    <row r="157" spans="1:20" ht="15" customHeight="1" x14ac:dyDescent="0.35">
      <c r="A157" s="5"/>
      <c r="B157" s="1"/>
      <c r="C157" s="27"/>
      <c r="D157" s="24"/>
      <c r="E157" s="1"/>
      <c r="F157" s="13"/>
      <c r="G157" s="13"/>
      <c r="H157" s="13"/>
      <c r="I157" s="1" t="s">
        <v>137</v>
      </c>
      <c r="J157" s="27" t="s">
        <v>91</v>
      </c>
      <c r="K157" s="123" t="s">
        <v>171</v>
      </c>
      <c r="L157" s="1" t="s">
        <v>168</v>
      </c>
      <c r="M157" s="13"/>
      <c r="N157" s="13"/>
      <c r="O157" s="13"/>
      <c r="P157" s="13"/>
      <c r="Q157" s="13"/>
      <c r="R157" s="13"/>
      <c r="S157" s="13"/>
      <c r="T157" s="6"/>
    </row>
    <row r="158" spans="1:20" ht="15" customHeight="1" x14ac:dyDescent="0.35">
      <c r="A158" s="5"/>
      <c r="B158" s="13"/>
      <c r="C158" s="13"/>
      <c r="D158" s="13"/>
      <c r="E158" s="13"/>
      <c r="F158" s="13"/>
      <c r="G158" s="13"/>
      <c r="H158" s="13"/>
      <c r="I158" s="1" t="s">
        <v>92</v>
      </c>
      <c r="J158" s="27" t="s">
        <v>93</v>
      </c>
      <c r="K158" s="123" t="s">
        <v>171</v>
      </c>
      <c r="L158" s="125" t="s">
        <v>171</v>
      </c>
      <c r="M158" s="13"/>
      <c r="N158" s="13"/>
      <c r="O158" s="127"/>
      <c r="P158" s="127"/>
      <c r="Q158" s="127"/>
      <c r="R158" s="127"/>
      <c r="S158" s="127"/>
      <c r="T158" s="6"/>
    </row>
    <row r="159" spans="1:20" ht="15" hidden="1" customHeight="1" x14ac:dyDescent="0.25">
      <c r="A159" s="5"/>
      <c r="B159" s="13"/>
      <c r="C159" s="13"/>
      <c r="D159" s="13"/>
      <c r="E159" s="13"/>
      <c r="F159" s="13"/>
      <c r="G159" s="13"/>
      <c r="H159" s="13"/>
      <c r="I159" s="13"/>
      <c r="J159" s="13"/>
      <c r="K159" s="126"/>
      <c r="L159" s="13"/>
      <c r="M159" s="13"/>
      <c r="N159" s="13"/>
      <c r="O159" s="127"/>
      <c r="P159" s="127"/>
      <c r="Q159" s="127"/>
      <c r="R159" s="127"/>
      <c r="S159" s="127"/>
      <c r="T159" s="6"/>
    </row>
    <row r="160" spans="1:20" ht="15" hidden="1" customHeight="1" x14ac:dyDescent="0.35">
      <c r="A160" s="5"/>
      <c r="B160" s="13"/>
      <c r="C160" s="13"/>
      <c r="D160" s="13"/>
      <c r="E160" s="13"/>
      <c r="F160" s="13"/>
      <c r="G160" s="13"/>
      <c r="H160" s="13"/>
      <c r="I160" s="1" t="str">
        <f>IF(B52="","K.A.",B52)</f>
        <v>K.A.</v>
      </c>
      <c r="J160" s="27" t="s">
        <v>90</v>
      </c>
      <c r="K160" s="123" t="str">
        <f>IF(I160="K.A.","-",'Berechnung GWPEco,i'!I128)</f>
        <v>-</v>
      </c>
      <c r="L160" s="1" t="s">
        <v>168</v>
      </c>
      <c r="M160" s="13"/>
      <c r="N160" s="13"/>
      <c r="O160" s="127"/>
      <c r="P160" s="127"/>
      <c r="Q160" s="127"/>
      <c r="R160" s="127"/>
      <c r="S160" s="127"/>
      <c r="T160" s="6"/>
    </row>
    <row r="161" spans="1:20" ht="15" hidden="1" customHeight="1" x14ac:dyDescent="0.35">
      <c r="A161" s="5"/>
      <c r="B161" s="13"/>
      <c r="C161" s="13"/>
      <c r="D161" s="13"/>
      <c r="E161" s="13"/>
      <c r="F161" s="13"/>
      <c r="G161" s="13"/>
      <c r="H161" s="13"/>
      <c r="I161" s="1" t="s">
        <v>137</v>
      </c>
      <c r="J161" s="27" t="s">
        <v>91</v>
      </c>
      <c r="K161" s="123" t="str">
        <f>IF(I160="K.A.","-",IF(G38&gt;10,126.5,40*SQRT(G38)))</f>
        <v>-</v>
      </c>
      <c r="L161" s="1" t="s">
        <v>168</v>
      </c>
      <c r="M161" s="13"/>
      <c r="N161" s="13"/>
      <c r="O161" s="127"/>
      <c r="P161" s="127"/>
      <c r="Q161" s="127"/>
      <c r="R161" s="127"/>
      <c r="S161" s="127"/>
      <c r="T161" s="6"/>
    </row>
    <row r="162" spans="1:20" ht="15" hidden="1" customHeight="1" x14ac:dyDescent="0.35">
      <c r="A162" s="5"/>
      <c r="B162" s="13"/>
      <c r="C162" s="13"/>
      <c r="D162" s="13"/>
      <c r="E162" s="13"/>
      <c r="F162" s="13"/>
      <c r="G162" s="13"/>
      <c r="H162" s="13"/>
      <c r="I162" s="1" t="s">
        <v>92</v>
      </c>
      <c r="J162" s="27" t="s">
        <v>93</v>
      </c>
      <c r="K162" s="123" t="str">
        <f>IF(I160="K.A.","-",K160/K161)</f>
        <v>-</v>
      </c>
      <c r="L162" s="125" t="str" cm="1">
        <f t="array" ref="L162">IF(I160="K.A.","-",_xlfn.IFS(K162&gt;1,"Oberhalb Ref.!",AND(K162&lt;=1,K162&gt;0.9),"TMRef",AND(K162&lt;=0.9,K162&gt;0.8),"TM-10",AND(K162&lt;=0.8,K162&gt;0.7),"TM-20",AND(K162&lt;=0.7,K162&gt;0.6),"TM-30",AND(K162&lt;=0.6,K162&gt;0.5),"TM-40",AND(K162&lt;=0.5,K162&gt;0.4),"TM-50",AND(K162&lt;=0.4,K162&gt;0.3),"TM-60",AND(K162&lt;=0.3),"TM-70"))</f>
        <v>-</v>
      </c>
      <c r="M162" s="13"/>
      <c r="N162" s="13"/>
      <c r="O162" s="127"/>
      <c r="P162" s="127"/>
      <c r="Q162" s="127"/>
      <c r="R162" s="127"/>
      <c r="S162" s="127"/>
      <c r="T162" s="6"/>
    </row>
    <row r="163" spans="1:20" ht="15" hidden="1" customHeight="1" x14ac:dyDescent="0.25">
      <c r="A163" s="5"/>
      <c r="B163" s="13"/>
      <c r="C163" s="13"/>
      <c r="D163" s="13"/>
      <c r="E163" s="13"/>
      <c r="F163" s="13"/>
      <c r="G163" s="13"/>
      <c r="H163" s="13"/>
      <c r="I163" s="13"/>
      <c r="J163" s="13"/>
      <c r="K163" s="126"/>
      <c r="L163" s="13"/>
      <c r="M163" s="13"/>
      <c r="N163" s="13"/>
      <c r="O163" s="127"/>
      <c r="P163" s="127"/>
      <c r="Q163" s="127"/>
      <c r="R163" s="127"/>
      <c r="S163" s="127"/>
      <c r="T163" s="6"/>
    </row>
    <row r="164" spans="1:20" ht="15" hidden="1" customHeight="1" x14ac:dyDescent="0.35">
      <c r="A164" s="5"/>
      <c r="B164" s="13"/>
      <c r="C164" s="13"/>
      <c r="D164" s="13"/>
      <c r="E164" s="13"/>
      <c r="F164" s="13"/>
      <c r="G164" s="13"/>
      <c r="H164" s="13"/>
      <c r="I164" s="1" t="str">
        <f>IF(B56="","K.A.",B56)</f>
        <v>2.OG-5.OG</v>
      </c>
      <c r="J164" s="27" t="s">
        <v>90</v>
      </c>
      <c r="K164" s="123">
        <f>IF(I164="K.A.","-",'Berechnung GWPEco,i'!I129)</f>
        <v>0</v>
      </c>
      <c r="L164" s="1" t="s">
        <v>168</v>
      </c>
      <c r="M164" s="13"/>
      <c r="N164" s="13"/>
      <c r="O164" s="127"/>
      <c r="P164" s="127"/>
      <c r="Q164" s="127"/>
      <c r="R164" s="127"/>
      <c r="S164" s="127"/>
      <c r="T164" s="6"/>
    </row>
    <row r="165" spans="1:20" ht="15" hidden="1" customHeight="1" x14ac:dyDescent="0.35">
      <c r="A165" s="5"/>
      <c r="B165" s="13"/>
      <c r="C165" s="13"/>
      <c r="D165" s="13"/>
      <c r="E165" s="13"/>
      <c r="F165" s="13"/>
      <c r="G165" s="13"/>
      <c r="H165" s="13"/>
      <c r="I165" s="1" t="s">
        <v>137</v>
      </c>
      <c r="J165" s="27" t="s">
        <v>91</v>
      </c>
      <c r="K165" s="123">
        <f>IF(I164="K.A.","-",IF(G39&gt;10,126.5,40*SQRT(G39)))</f>
        <v>0</v>
      </c>
      <c r="L165" s="1" t="s">
        <v>168</v>
      </c>
      <c r="M165" s="13"/>
      <c r="N165" s="13"/>
      <c r="O165" s="127"/>
      <c r="P165" s="127"/>
      <c r="Q165" s="127"/>
      <c r="R165" s="127"/>
      <c r="S165" s="127"/>
      <c r="T165" s="6"/>
    </row>
    <row r="166" spans="1:20" ht="15" hidden="1" customHeight="1" x14ac:dyDescent="0.35">
      <c r="A166" s="5"/>
      <c r="B166" s="13"/>
      <c r="C166" s="13"/>
      <c r="D166" s="13"/>
      <c r="E166" s="13"/>
      <c r="F166" s="13"/>
      <c r="G166" s="13"/>
      <c r="H166" s="13"/>
      <c r="I166" s="1" t="s">
        <v>92</v>
      </c>
      <c r="J166" s="27" t="s">
        <v>93</v>
      </c>
      <c r="K166" s="123" t="e">
        <f>IF(I164="K.A.","-",K164/K165)</f>
        <v>#DIV/0!</v>
      </c>
      <c r="L166" s="125" t="e" cm="1">
        <f t="array" ref="L166">IF(I164="K.A.","-",_xlfn.IFS(K166&gt;1,"Oberhalb Ref.!",AND(K166&lt;=1,K166&gt;0.9),"TMRef",AND(K166&lt;=0.9,K166&gt;0.8),"TM-10",AND(K166&lt;=0.8,K166&gt;0.7),"TM-20",AND(K166&lt;=0.7,K166&gt;0.6),"TM-30",AND(K166&lt;=0.6,K166&gt;0.5),"TM-40",AND(K166&lt;=0.5,K166&gt;0.4),"TM-50",AND(K166&lt;=0.4,K166&gt;0.3),"TM-60",AND(K166&lt;=0.3),"TM-70"))</f>
        <v>#DIV/0!</v>
      </c>
      <c r="M166" s="13"/>
      <c r="N166" s="13"/>
      <c r="O166" s="127"/>
      <c r="P166" s="127"/>
      <c r="Q166" s="127"/>
      <c r="R166" s="127"/>
      <c r="S166" s="127"/>
      <c r="T166" s="6"/>
    </row>
    <row r="167" spans="1:20" ht="15" hidden="1" customHeight="1" x14ac:dyDescent="0.25">
      <c r="A167" s="5"/>
      <c r="B167" s="13"/>
      <c r="C167" s="13"/>
      <c r="D167" s="13"/>
      <c r="E167" s="13"/>
      <c r="F167" s="13"/>
      <c r="G167" s="13"/>
      <c r="H167" s="13"/>
      <c r="I167" s="13"/>
      <c r="J167" s="13"/>
      <c r="K167" s="126"/>
      <c r="L167" s="13"/>
      <c r="M167" s="13"/>
      <c r="N167" s="13"/>
      <c r="O167" s="127"/>
      <c r="P167" s="127"/>
      <c r="Q167" s="127"/>
      <c r="R167" s="127"/>
      <c r="S167" s="127"/>
      <c r="T167" s="6"/>
    </row>
    <row r="168" spans="1:20" ht="15" hidden="1" customHeight="1" x14ac:dyDescent="0.35">
      <c r="A168" s="5"/>
      <c r="B168" s="13"/>
      <c r="C168" s="13"/>
      <c r="D168" s="13"/>
      <c r="E168" s="13"/>
      <c r="F168" s="13"/>
      <c r="G168" s="13"/>
      <c r="H168" s="13"/>
      <c r="I168" s="1" t="str">
        <f>IF(B60="","K.A.",B60)</f>
        <v>K.A.</v>
      </c>
      <c r="J168" s="27" t="s">
        <v>90</v>
      </c>
      <c r="K168" s="123" t="str">
        <f>IF(I168="K.A.","-",'Berechnung GWPEco,i'!I130)</f>
        <v>-</v>
      </c>
      <c r="L168" s="1" t="s">
        <v>168</v>
      </c>
      <c r="M168" s="13"/>
      <c r="N168" s="13"/>
      <c r="O168" s="127"/>
      <c r="P168" s="127"/>
      <c r="Q168" s="127"/>
      <c r="R168" s="127"/>
      <c r="S168" s="127"/>
      <c r="T168" s="6"/>
    </row>
    <row r="169" spans="1:20" ht="15" hidden="1" customHeight="1" x14ac:dyDescent="0.35">
      <c r="A169" s="5"/>
      <c r="B169" s="13"/>
      <c r="C169" s="13"/>
      <c r="D169" s="13"/>
      <c r="E169" s="13"/>
      <c r="F169" s="13"/>
      <c r="G169" s="13"/>
      <c r="H169" s="13"/>
      <c r="I169" s="1" t="s">
        <v>137</v>
      </c>
      <c r="J169" s="27" t="s">
        <v>91</v>
      </c>
      <c r="K169" s="123" t="str">
        <f>IF(I168="K.A.","-",IF(G40&gt;10,126.5,40*SQRT(G40)))</f>
        <v>-</v>
      </c>
      <c r="L169" s="1" t="s">
        <v>168</v>
      </c>
      <c r="M169" s="13"/>
      <c r="N169" s="13"/>
      <c r="O169" s="127"/>
      <c r="P169" s="127"/>
      <c r="Q169" s="127"/>
      <c r="R169" s="127"/>
      <c r="S169" s="127"/>
      <c r="T169" s="6"/>
    </row>
    <row r="170" spans="1:20" ht="15" hidden="1" customHeight="1" x14ac:dyDescent="0.35">
      <c r="A170" s="5"/>
      <c r="B170" s="13"/>
      <c r="C170" s="13"/>
      <c r="D170" s="13"/>
      <c r="E170" s="13"/>
      <c r="F170" s="13"/>
      <c r="G170" s="13"/>
      <c r="H170" s="13"/>
      <c r="I170" s="1" t="s">
        <v>92</v>
      </c>
      <c r="J170" s="27" t="s">
        <v>93</v>
      </c>
      <c r="K170" s="123" t="str">
        <f>IF(I168="K.A.","-",K168/K169)</f>
        <v>-</v>
      </c>
      <c r="L170" s="125" t="str" cm="1">
        <f t="array" ref="L170">IF(I168="K.A.","-",_xlfn.IFS(K170&gt;1,"Oberhalb Ref.!",AND(K170&lt;=1,K170&gt;0.9),"TMRef",AND(K170&lt;=0.9,K170&gt;0.8),"TM-10",AND(K170&lt;=0.8,K170&gt;0.7),"TM-20",AND(K170&lt;=0.7,K170&gt;0.6),"TM-30",AND(K170&lt;=0.6,K170&gt;0.5),"TM-40",AND(K170&lt;=0.5,K170&gt;0.4),"TM-50",AND(K170&lt;=0.4,K170&gt;0.3),"TM-60",AND(K170&lt;=0.3),"TM-70"))</f>
        <v>-</v>
      </c>
      <c r="M170" s="13"/>
      <c r="N170" s="13"/>
      <c r="O170" s="127"/>
      <c r="P170" s="127"/>
      <c r="Q170" s="127"/>
      <c r="R170" s="127"/>
      <c r="S170" s="127"/>
      <c r="T170" s="6"/>
    </row>
    <row r="171" spans="1:20" ht="15" hidden="1" customHeight="1" x14ac:dyDescent="0.25">
      <c r="A171" s="5"/>
      <c r="B171" s="13"/>
      <c r="C171" s="13"/>
      <c r="D171" s="13"/>
      <c r="E171" s="13"/>
      <c r="F171" s="13"/>
      <c r="G171" s="13"/>
      <c r="H171" s="13"/>
      <c r="I171" s="13"/>
      <c r="J171" s="13"/>
      <c r="K171" s="126"/>
      <c r="L171" s="13"/>
      <c r="M171" s="13"/>
      <c r="N171" s="13"/>
      <c r="O171" s="127"/>
      <c r="P171" s="127"/>
      <c r="Q171" s="127"/>
      <c r="R171" s="127"/>
      <c r="S171" s="127"/>
      <c r="T171" s="6"/>
    </row>
    <row r="172" spans="1:20" ht="15" hidden="1" customHeight="1" x14ac:dyDescent="0.35">
      <c r="A172" s="5"/>
      <c r="B172" s="13"/>
      <c r="C172" s="13"/>
      <c r="D172" s="13"/>
      <c r="E172" s="13"/>
      <c r="F172" s="13"/>
      <c r="G172" s="13"/>
      <c r="H172" s="13"/>
      <c r="I172" s="1" t="str">
        <f>IF(B64="","K.A.",B64)</f>
        <v>K.A.</v>
      </c>
      <c r="J172" s="27" t="s">
        <v>90</v>
      </c>
      <c r="K172" s="123" t="str">
        <f>IF(I172="K.A.","-",'Berechnung GWPEco,i'!I131)</f>
        <v>-</v>
      </c>
      <c r="L172" s="1" t="s">
        <v>168</v>
      </c>
      <c r="M172" s="13"/>
      <c r="N172" s="13"/>
      <c r="O172" s="127"/>
      <c r="P172" s="127"/>
      <c r="Q172" s="127"/>
      <c r="R172" s="127"/>
      <c r="S172" s="127"/>
      <c r="T172" s="6"/>
    </row>
    <row r="173" spans="1:20" ht="15" hidden="1" customHeight="1" x14ac:dyDescent="0.35">
      <c r="A173" s="5"/>
      <c r="B173" s="13"/>
      <c r="C173" s="13"/>
      <c r="D173" s="13"/>
      <c r="E173" s="13"/>
      <c r="F173" s="13"/>
      <c r="G173" s="13"/>
      <c r="H173" s="13"/>
      <c r="I173" s="1" t="s">
        <v>137</v>
      </c>
      <c r="J173" s="27" t="s">
        <v>91</v>
      </c>
      <c r="K173" s="123" t="str">
        <f>IF(I172="K.A.","-",IF(G41&gt;10,126.5,40*SQRT(G41)))</f>
        <v>-</v>
      </c>
      <c r="L173" s="1" t="s">
        <v>168</v>
      </c>
      <c r="M173" s="13"/>
      <c r="N173" s="13"/>
      <c r="O173" s="127"/>
      <c r="P173" s="127"/>
      <c r="Q173" s="127"/>
      <c r="R173" s="127"/>
      <c r="S173" s="127"/>
      <c r="T173" s="6"/>
    </row>
    <row r="174" spans="1:20" ht="15" hidden="1" customHeight="1" x14ac:dyDescent="0.35">
      <c r="A174" s="5"/>
      <c r="B174" s="13"/>
      <c r="C174" s="13"/>
      <c r="D174" s="13"/>
      <c r="E174" s="13"/>
      <c r="F174" s="13"/>
      <c r="G174" s="13"/>
      <c r="H174" s="13"/>
      <c r="I174" s="1" t="s">
        <v>92</v>
      </c>
      <c r="J174" s="27" t="s">
        <v>93</v>
      </c>
      <c r="K174" s="123" t="str">
        <f>IF(I172="K.A.","-",K172/K173)</f>
        <v>-</v>
      </c>
      <c r="L174" s="125" t="str" cm="1">
        <f t="array" ref="L174">IF(I172="K.A.","-",_xlfn.IFS(K174&gt;1,"Oberhalb Ref.!",AND(K174&lt;=1,K174&gt;0.9),"TMRef",AND(K174&lt;=0.9,K174&gt;0.8),"TM-10",AND(K174&lt;=0.8,K174&gt;0.7),"TM-20",AND(K174&lt;=0.7,K174&gt;0.6),"TM-30",AND(K174&lt;=0.6,K174&gt;0.5),"TM-40",AND(K174&lt;=0.5,K174&gt;0.4),"TM-50",AND(K174&lt;=0.4,K174&gt;0.3),"TM-60",AND(K174&lt;=0.3),"TM-70"))</f>
        <v>-</v>
      </c>
      <c r="M174" s="13"/>
      <c r="N174" s="13"/>
      <c r="O174" s="127"/>
      <c r="P174" s="127"/>
      <c r="Q174" s="127"/>
      <c r="R174" s="127"/>
      <c r="S174" s="127"/>
      <c r="T174" s="6"/>
    </row>
    <row r="175" spans="1:20" ht="15" hidden="1" customHeight="1" x14ac:dyDescent="0.25">
      <c r="A175" s="5"/>
      <c r="B175" s="13"/>
      <c r="C175" s="13"/>
      <c r="D175" s="13"/>
      <c r="E175" s="13"/>
      <c r="F175" s="13"/>
      <c r="G175" s="13"/>
      <c r="H175" s="13"/>
      <c r="I175" s="13"/>
      <c r="J175" s="13"/>
      <c r="K175" s="126"/>
      <c r="L175" s="13"/>
      <c r="M175" s="13"/>
      <c r="N175" s="13"/>
      <c r="O175" s="127"/>
      <c r="P175" s="127"/>
      <c r="Q175" s="127"/>
      <c r="R175" s="127"/>
      <c r="S175" s="127"/>
      <c r="T175" s="6"/>
    </row>
    <row r="176" spans="1:20" ht="15" hidden="1" customHeight="1" x14ac:dyDescent="0.35">
      <c r="A176" s="5"/>
      <c r="B176" s="13"/>
      <c r="C176" s="13"/>
      <c r="D176" s="13"/>
      <c r="E176" s="13"/>
      <c r="F176" s="13"/>
      <c r="G176" s="13"/>
      <c r="H176" s="13"/>
      <c r="I176" s="1" t="str">
        <f>IF(B67="","K.A.",B67)</f>
        <v>K.A.</v>
      </c>
      <c r="J176" s="27" t="s">
        <v>90</v>
      </c>
      <c r="K176" s="123" t="str">
        <f>IF(I176="K.A.","-",'Berechnung GWPEco,i'!I132)</f>
        <v>-</v>
      </c>
      <c r="L176" s="1" t="s">
        <v>168</v>
      </c>
      <c r="M176" s="13"/>
      <c r="N176" s="13"/>
      <c r="O176" s="127"/>
      <c r="P176" s="127"/>
      <c r="Q176" s="127"/>
      <c r="R176" s="127"/>
      <c r="S176" s="127"/>
      <c r="T176" s="6"/>
    </row>
    <row r="177" spans="1:20" ht="15" hidden="1" customHeight="1" x14ac:dyDescent="0.35">
      <c r="A177" s="5"/>
      <c r="B177" s="13"/>
      <c r="C177" s="13"/>
      <c r="D177" s="13"/>
      <c r="E177" s="13"/>
      <c r="F177" s="13"/>
      <c r="G177" s="13"/>
      <c r="H177" s="13"/>
      <c r="I177" s="1" t="s">
        <v>137</v>
      </c>
      <c r="J177" s="27" t="s">
        <v>91</v>
      </c>
      <c r="K177" s="123" t="str">
        <f>IF(I176="K.A.","-",IF(G42&gt;10,126.5,40*SQRT(G42)))</f>
        <v>-</v>
      </c>
      <c r="L177" s="1" t="s">
        <v>168</v>
      </c>
      <c r="M177" s="13"/>
      <c r="N177" s="13"/>
      <c r="O177" s="127"/>
      <c r="P177" s="127"/>
      <c r="Q177" s="127"/>
      <c r="R177" s="127"/>
      <c r="S177" s="127"/>
      <c r="T177" s="6"/>
    </row>
    <row r="178" spans="1:20" ht="15" hidden="1" customHeight="1" x14ac:dyDescent="0.35">
      <c r="A178" s="5"/>
      <c r="B178" s="13"/>
      <c r="C178" s="13"/>
      <c r="D178" s="13"/>
      <c r="E178" s="13"/>
      <c r="F178" s="13"/>
      <c r="G178" s="13"/>
      <c r="H178" s="13"/>
      <c r="I178" s="1" t="s">
        <v>92</v>
      </c>
      <c r="J178" s="27" t="s">
        <v>93</v>
      </c>
      <c r="K178" s="123" t="str">
        <f>IF(I176="K.A.","-",K176/K177)</f>
        <v>-</v>
      </c>
      <c r="L178" s="125" t="str" cm="1">
        <f t="array" ref="L178">IF(I176="K.A.","-",_xlfn.IFS(K178&gt;1,"Oberhalb Ref.!",AND(K178&lt;=1,K178&gt;0.9),"TMRef",AND(K178&lt;=0.9,K178&gt;0.8),"TM-10",AND(K178&lt;=0.8,K178&gt;0.7),"TM-20",AND(K178&lt;=0.7,K178&gt;0.6),"TM-30",AND(K178&lt;=0.6,K178&gt;0.5),"TM-40",AND(K178&lt;=0.5,K178&gt;0.4),"TM-50",AND(K178&lt;=0.4,K178&gt;0.3),"TM-60",AND(K178&lt;=0.3),"TM-70"))</f>
        <v>-</v>
      </c>
      <c r="M178" s="13"/>
      <c r="N178" s="13"/>
      <c r="O178" s="127"/>
      <c r="P178" s="127"/>
      <c r="Q178" s="127"/>
      <c r="R178" s="127"/>
      <c r="S178" s="127"/>
      <c r="T178" s="6"/>
    </row>
    <row r="179" spans="1:20" ht="15" hidden="1" customHeight="1" x14ac:dyDescent="0.25">
      <c r="A179" s="5"/>
      <c r="B179" s="13"/>
      <c r="C179" s="13"/>
      <c r="D179" s="13"/>
      <c r="E179" s="13"/>
      <c r="F179" s="13"/>
      <c r="G179" s="13"/>
      <c r="H179" s="13"/>
      <c r="I179" s="13"/>
      <c r="J179" s="13"/>
      <c r="K179" s="126"/>
      <c r="L179" s="13"/>
      <c r="M179" s="13"/>
      <c r="N179" s="13"/>
      <c r="O179" s="127"/>
      <c r="P179" s="127"/>
      <c r="Q179" s="127"/>
      <c r="R179" s="127"/>
      <c r="S179" s="127"/>
      <c r="T179" s="6"/>
    </row>
    <row r="180" spans="1:20" ht="15" hidden="1" customHeight="1" x14ac:dyDescent="0.35">
      <c r="A180" s="5"/>
      <c r="B180" s="13"/>
      <c r="C180" s="13"/>
      <c r="D180" s="13"/>
      <c r="E180" s="13"/>
      <c r="F180" s="13"/>
      <c r="G180" s="13"/>
      <c r="H180" s="13"/>
      <c r="I180" s="1" t="str">
        <f>IF(B71="","K.A.",B71)</f>
        <v>K.A.</v>
      </c>
      <c r="J180" s="27" t="s">
        <v>90</v>
      </c>
      <c r="K180" s="123" t="str">
        <f>IF(I180="K.A.","-",'Berechnung GWPEco,i'!I133)</f>
        <v>-</v>
      </c>
      <c r="L180" s="1" t="s">
        <v>168</v>
      </c>
      <c r="M180" s="13"/>
      <c r="N180" s="13"/>
      <c r="O180" s="127"/>
      <c r="P180" s="127"/>
      <c r="Q180" s="127"/>
      <c r="R180" s="127"/>
      <c r="S180" s="127"/>
      <c r="T180" s="6"/>
    </row>
    <row r="181" spans="1:20" ht="15" hidden="1" customHeight="1" x14ac:dyDescent="0.35">
      <c r="A181" s="5"/>
      <c r="B181" s="13"/>
      <c r="C181" s="13"/>
      <c r="D181" s="13"/>
      <c r="E181" s="13"/>
      <c r="F181" s="13"/>
      <c r="G181" s="13"/>
      <c r="H181" s="13"/>
      <c r="I181" s="1" t="s">
        <v>137</v>
      </c>
      <c r="J181" s="27" t="s">
        <v>91</v>
      </c>
      <c r="K181" s="123" t="str">
        <f>IF(I180="K.A.","-",IF(G43&gt;10,126.5,40*SQRT(G43)))</f>
        <v>-</v>
      </c>
      <c r="L181" s="1" t="s">
        <v>168</v>
      </c>
      <c r="M181" s="13"/>
      <c r="N181" s="13"/>
      <c r="O181" s="127"/>
      <c r="P181" s="127"/>
      <c r="Q181" s="127"/>
      <c r="R181" s="127"/>
      <c r="S181" s="127"/>
      <c r="T181" s="6"/>
    </row>
    <row r="182" spans="1:20" ht="15" hidden="1" customHeight="1" x14ac:dyDescent="0.35">
      <c r="A182" s="5"/>
      <c r="B182" s="13"/>
      <c r="C182" s="13"/>
      <c r="D182" s="13"/>
      <c r="E182" s="13"/>
      <c r="F182" s="13"/>
      <c r="G182" s="13"/>
      <c r="H182" s="13"/>
      <c r="I182" s="1" t="s">
        <v>92</v>
      </c>
      <c r="J182" s="27" t="s">
        <v>93</v>
      </c>
      <c r="K182" s="123" t="str">
        <f>IF(I180="K.A.","-",K180/K181)</f>
        <v>-</v>
      </c>
      <c r="L182" s="125" t="str" cm="1">
        <f t="array" ref="L182">IF(I180="K.A.","-",_xlfn.IFS(K182&gt;1,"Oberhalb Ref.!",AND(K182&lt;=1,K182&gt;0.9),"TMRef",AND(K182&lt;=0.9,K182&gt;0.8),"TM-10",AND(K182&lt;=0.8,K182&gt;0.7),"TM-20",AND(K182&lt;=0.7,K182&gt;0.6),"TM-30",AND(K182&lt;=0.6,K182&gt;0.5),"TM-40",AND(K182&lt;=0.5,K182&gt;0.4),"TM-50",AND(K182&lt;=0.4,K182&gt;0.3),"TM-60",AND(K182&lt;=0.3),"TM-70"))</f>
        <v>-</v>
      </c>
      <c r="M182" s="13"/>
      <c r="N182" s="13"/>
      <c r="O182" s="127"/>
      <c r="P182" s="127"/>
      <c r="Q182" s="127"/>
      <c r="R182" s="127"/>
      <c r="S182" s="127"/>
      <c r="T182" s="6"/>
    </row>
    <row r="183" spans="1:20" ht="15" hidden="1" customHeight="1" x14ac:dyDescent="0.25">
      <c r="A183" s="5"/>
      <c r="B183" s="13"/>
      <c r="C183" s="13"/>
      <c r="D183" s="13"/>
      <c r="E183" s="13"/>
      <c r="F183" s="13"/>
      <c r="G183" s="13"/>
      <c r="H183" s="13"/>
      <c r="I183" s="13"/>
      <c r="J183" s="13"/>
      <c r="K183" s="126"/>
      <c r="L183" s="13"/>
      <c r="M183" s="13"/>
      <c r="N183" s="13"/>
      <c r="O183" s="127"/>
      <c r="P183" s="127"/>
      <c r="Q183" s="127"/>
      <c r="R183" s="127"/>
      <c r="S183" s="127"/>
      <c r="T183" s="6"/>
    </row>
    <row r="184" spans="1:20" ht="15" hidden="1" customHeight="1" x14ac:dyDescent="0.35">
      <c r="A184" s="5"/>
      <c r="B184" s="13"/>
      <c r="C184" s="13"/>
      <c r="D184" s="13"/>
      <c r="E184" s="13"/>
      <c r="F184" s="13"/>
      <c r="G184" s="13"/>
      <c r="H184" s="13"/>
      <c r="I184" s="1" t="str">
        <f>IF(B75="","K.A.",B75)</f>
        <v>K.A.</v>
      </c>
      <c r="J184" s="27" t="s">
        <v>90</v>
      </c>
      <c r="K184" s="123" t="str">
        <f>IF(I184="K.A.","-",'Berechnung GWPEco,i'!I134)</f>
        <v>-</v>
      </c>
      <c r="L184" s="1" t="s">
        <v>168</v>
      </c>
      <c r="M184" s="13"/>
      <c r="N184" s="13"/>
      <c r="O184" s="127"/>
      <c r="P184" s="127"/>
      <c r="Q184" s="127"/>
      <c r="R184" s="127"/>
      <c r="S184" s="127"/>
      <c r="T184" s="6"/>
    </row>
    <row r="185" spans="1:20" ht="15" hidden="1" customHeight="1" x14ac:dyDescent="0.35">
      <c r="A185" s="5"/>
      <c r="B185" s="13"/>
      <c r="C185" s="13"/>
      <c r="D185" s="13"/>
      <c r="E185" s="13"/>
      <c r="F185" s="13"/>
      <c r="G185" s="13"/>
      <c r="H185" s="13"/>
      <c r="I185" s="1" t="s">
        <v>137</v>
      </c>
      <c r="J185" s="27" t="s">
        <v>91</v>
      </c>
      <c r="K185" s="123" t="str">
        <f>IF(I184="K.A.","-",IF(G44&gt;10,126.5,40*SQRT(G44)))</f>
        <v>-</v>
      </c>
      <c r="L185" s="1" t="s">
        <v>168</v>
      </c>
      <c r="M185" s="13"/>
      <c r="N185" s="13"/>
      <c r="O185" s="127"/>
      <c r="P185" s="127"/>
      <c r="Q185" s="127"/>
      <c r="R185" s="127"/>
      <c r="S185" s="127"/>
      <c r="T185" s="6"/>
    </row>
    <row r="186" spans="1:20" ht="15" hidden="1" customHeight="1" x14ac:dyDescent="0.35">
      <c r="A186" s="5"/>
      <c r="B186" s="13"/>
      <c r="C186" s="13"/>
      <c r="D186" s="13"/>
      <c r="E186" s="13"/>
      <c r="F186" s="13"/>
      <c r="G186" s="13"/>
      <c r="H186" s="13"/>
      <c r="I186" s="1" t="s">
        <v>92</v>
      </c>
      <c r="J186" s="27" t="s">
        <v>93</v>
      </c>
      <c r="K186" s="123" t="str">
        <f>IF(I184="K.A.","-",K184/K185)</f>
        <v>-</v>
      </c>
      <c r="L186" s="125" t="str" cm="1">
        <f t="array" ref="L186">IF(I184="K.A.","-",_xlfn.IFS(K186&gt;1,"Oberhalb Ref.!",AND(K186&lt;=1,K186&gt;0.9),"TMRef",AND(K186&lt;=0.9,K186&gt;0.8),"TM-10",AND(K186&lt;=0.8,K186&gt;0.7),"TM-20",AND(K186&lt;=0.7,K186&gt;0.6),"TM-30",AND(K186&lt;=0.6,K186&gt;0.5),"TM-40",AND(K186&lt;=0.5,K186&gt;0.4),"TM-50",AND(K186&lt;=0.4,K186&gt;0.3),"TM-60",AND(K186&lt;=0.3),"TM-70"))</f>
        <v>-</v>
      </c>
      <c r="M186" s="13"/>
      <c r="N186" s="13"/>
      <c r="O186" s="127"/>
      <c r="P186" s="127"/>
      <c r="Q186" s="127"/>
      <c r="R186" s="127"/>
      <c r="S186" s="127"/>
      <c r="T186" s="6"/>
    </row>
    <row r="187" spans="1:20" ht="15" hidden="1" customHeight="1" x14ac:dyDescent="0.25">
      <c r="A187" s="5"/>
      <c r="B187" s="13"/>
      <c r="C187" s="13"/>
      <c r="D187" s="13"/>
      <c r="E187" s="13"/>
      <c r="F187" s="13"/>
      <c r="G187" s="13"/>
      <c r="H187" s="13"/>
      <c r="I187" s="13"/>
      <c r="J187" s="13"/>
      <c r="K187" s="126"/>
      <c r="L187" s="13"/>
      <c r="M187" s="13"/>
      <c r="N187" s="13"/>
      <c r="O187" s="127"/>
      <c r="P187" s="127"/>
      <c r="Q187" s="127"/>
      <c r="R187" s="127"/>
      <c r="S187" s="127"/>
      <c r="T187" s="6"/>
    </row>
    <row r="188" spans="1:20" ht="15" hidden="1" customHeight="1" x14ac:dyDescent="0.35">
      <c r="A188" s="5"/>
      <c r="B188" s="13"/>
      <c r="C188" s="13"/>
      <c r="D188" s="13"/>
      <c r="E188" s="13"/>
      <c r="F188" s="13"/>
      <c r="G188" s="13"/>
      <c r="H188" s="13"/>
      <c r="I188" s="1" t="str">
        <f>IF(B79="","K.A.",B79)</f>
        <v>K.A.</v>
      </c>
      <c r="J188" s="27" t="s">
        <v>90</v>
      </c>
      <c r="K188" s="123" t="str">
        <f>IF(I188="K.A.","-",'Berechnung GWPEco,i'!I135)</f>
        <v>-</v>
      </c>
      <c r="L188" s="1" t="s">
        <v>168</v>
      </c>
      <c r="M188" s="13"/>
      <c r="N188" s="13"/>
      <c r="O188" s="127"/>
      <c r="P188" s="127"/>
      <c r="Q188" s="127"/>
      <c r="R188" s="127"/>
      <c r="S188" s="127"/>
      <c r="T188" s="6"/>
    </row>
    <row r="189" spans="1:20" ht="15" hidden="1" customHeight="1" x14ac:dyDescent="0.35">
      <c r="A189" s="5"/>
      <c r="B189" s="13"/>
      <c r="C189" s="13"/>
      <c r="D189" s="13"/>
      <c r="E189" s="13"/>
      <c r="F189" s="13"/>
      <c r="G189" s="13"/>
      <c r="H189" s="13"/>
      <c r="I189" s="1" t="s">
        <v>137</v>
      </c>
      <c r="J189" s="27" t="s">
        <v>91</v>
      </c>
      <c r="K189" s="123" t="str">
        <f>IF(I188="K.A.","-",IF(G45&gt;10,126.5,40*SQRT(G45)))</f>
        <v>-</v>
      </c>
      <c r="L189" s="1" t="s">
        <v>168</v>
      </c>
      <c r="M189" s="13"/>
      <c r="N189" s="13"/>
      <c r="O189" s="127"/>
      <c r="P189" s="127"/>
      <c r="Q189" s="127"/>
      <c r="R189" s="127"/>
      <c r="S189" s="127"/>
      <c r="T189" s="6"/>
    </row>
    <row r="190" spans="1:20" ht="15" hidden="1" customHeight="1" x14ac:dyDescent="0.35">
      <c r="A190" s="5"/>
      <c r="B190" s="13"/>
      <c r="C190" s="13"/>
      <c r="D190" s="13"/>
      <c r="E190" s="13"/>
      <c r="F190" s="13"/>
      <c r="G190" s="13"/>
      <c r="H190" s="13"/>
      <c r="I190" s="1" t="s">
        <v>92</v>
      </c>
      <c r="J190" s="27" t="s">
        <v>93</v>
      </c>
      <c r="K190" s="123" t="str">
        <f>IF(I188="K.A.","-",K188/K189)</f>
        <v>-</v>
      </c>
      <c r="L190" s="125" t="str" cm="1">
        <f t="array" ref="L190">IF(I188="K.A.","-",_xlfn.IFS(K190&gt;1,"Oberhalb Ref.!",AND(K190&lt;=1,K190&gt;0.9),"TMRef",AND(K190&lt;=0.9,K190&gt;0.8),"TM-10",AND(K190&lt;=0.8,K190&gt;0.7),"TM-20",AND(K190&lt;=0.7,K190&gt;0.6),"TM-30",AND(K190&lt;=0.6,K190&gt;0.5),"TM-40",AND(K190&lt;=0.5,K190&gt;0.4),"TM-50",AND(K190&lt;=0.4,K190&gt;0.3),"TM-60",AND(K190&lt;=0.3),"TM-70"))</f>
        <v>-</v>
      </c>
      <c r="M190" s="13"/>
      <c r="N190" s="13"/>
      <c r="O190" s="127"/>
      <c r="P190" s="127"/>
      <c r="Q190" s="127"/>
      <c r="R190" s="127"/>
      <c r="S190" s="127"/>
      <c r="T190" s="6"/>
    </row>
    <row r="191" spans="1:20" ht="15" hidden="1" customHeight="1" x14ac:dyDescent="0.25">
      <c r="A191" s="5"/>
      <c r="B191" s="13"/>
      <c r="C191" s="13"/>
      <c r="D191" s="13"/>
      <c r="E191" s="13"/>
      <c r="F191" s="13"/>
      <c r="G191" s="13"/>
      <c r="H191" s="13"/>
      <c r="I191" s="13"/>
      <c r="J191" s="13"/>
      <c r="K191" s="126"/>
      <c r="L191" s="13"/>
      <c r="M191" s="13"/>
      <c r="N191" s="13"/>
      <c r="O191" s="127"/>
      <c r="P191" s="127"/>
      <c r="Q191" s="127"/>
      <c r="R191" s="127"/>
      <c r="S191" s="127"/>
      <c r="T191" s="6"/>
    </row>
    <row r="192" spans="1:20" ht="15" hidden="1" customHeight="1" x14ac:dyDescent="0.35">
      <c r="A192" s="5"/>
      <c r="B192" s="13"/>
      <c r="C192" s="13"/>
      <c r="D192" s="13"/>
      <c r="E192" s="13"/>
      <c r="F192" s="13"/>
      <c r="G192" s="13"/>
      <c r="H192" s="13"/>
      <c r="I192" s="1" t="str">
        <f>IF(B83="","K.A.",B83)</f>
        <v>K.A.</v>
      </c>
      <c r="J192" s="27" t="s">
        <v>90</v>
      </c>
      <c r="K192" s="123" t="str">
        <f>IF(I192="K.A.","-",'Berechnung GWPEco,i'!I136)</f>
        <v>-</v>
      </c>
      <c r="L192" s="1" t="s">
        <v>168</v>
      </c>
      <c r="M192" s="13"/>
      <c r="N192" s="13"/>
      <c r="O192" s="127"/>
      <c r="P192" s="127"/>
      <c r="Q192" s="127"/>
      <c r="R192" s="127"/>
      <c r="S192" s="127"/>
      <c r="T192" s="6"/>
    </row>
    <row r="193" spans="1:20" ht="15" hidden="1" customHeight="1" x14ac:dyDescent="0.35">
      <c r="A193" s="5"/>
      <c r="B193" s="13"/>
      <c r="C193" s="13"/>
      <c r="D193" s="13"/>
      <c r="E193" s="13"/>
      <c r="F193" s="13"/>
      <c r="G193" s="13"/>
      <c r="H193" s="13"/>
      <c r="I193" s="1" t="s">
        <v>137</v>
      </c>
      <c r="J193" s="27" t="s">
        <v>91</v>
      </c>
      <c r="K193" s="123" t="str">
        <f>IF(I192="K.A.","-",IF(G46&gt;10,126.5,40*SQRT(G46)))</f>
        <v>-</v>
      </c>
      <c r="L193" s="1" t="s">
        <v>168</v>
      </c>
      <c r="M193" s="13"/>
      <c r="N193" s="13"/>
      <c r="O193" s="127"/>
      <c r="P193" s="127"/>
      <c r="Q193" s="127"/>
      <c r="R193" s="127"/>
      <c r="S193" s="127"/>
      <c r="T193" s="6"/>
    </row>
    <row r="194" spans="1:20" ht="15" hidden="1" customHeight="1" x14ac:dyDescent="0.35">
      <c r="A194" s="5"/>
      <c r="B194" s="13"/>
      <c r="C194" s="13"/>
      <c r="D194" s="13"/>
      <c r="E194" s="13"/>
      <c r="F194" s="13"/>
      <c r="G194" s="13"/>
      <c r="H194" s="13"/>
      <c r="I194" s="1" t="s">
        <v>92</v>
      </c>
      <c r="J194" s="27" t="s">
        <v>93</v>
      </c>
      <c r="K194" s="123" t="str">
        <f>IF(I192="K.A.","-",K192/K193)</f>
        <v>-</v>
      </c>
      <c r="L194" s="125" t="str" cm="1">
        <f t="array" ref="L194">IF(I192="K.A.","-",_xlfn.IFS(K194&gt;1,"Oberhalb Ref.!",AND(K194&lt;=1,K194&gt;0.9),"TMRef",AND(K194&lt;=0.9,K194&gt;0.8),"TM-10",AND(K194&lt;=0.8,K194&gt;0.7),"TM-20",AND(K194&lt;=0.7,K194&gt;0.6),"TM-30",AND(K194&lt;=0.6,K194&gt;0.5),"TM-40",AND(K194&lt;=0.5,K194&gt;0.4),"TM-50",AND(K194&lt;=0.4,K194&gt;0.3),"TM-60",AND(K194&lt;=0.3),"TM-70"))</f>
        <v>-</v>
      </c>
      <c r="M194" s="13"/>
      <c r="N194" s="13"/>
      <c r="O194" s="127"/>
      <c r="P194" s="127"/>
      <c r="Q194" s="127"/>
      <c r="R194" s="127"/>
      <c r="S194" s="127"/>
      <c r="T194" s="6"/>
    </row>
    <row r="195" spans="1:20" ht="15" hidden="1" customHeight="1" x14ac:dyDescent="0.25">
      <c r="A195" s="5"/>
      <c r="B195" s="13"/>
      <c r="C195" s="13"/>
      <c r="D195" s="13"/>
      <c r="E195" s="13"/>
      <c r="F195" s="13"/>
      <c r="G195" s="13"/>
      <c r="H195" s="13"/>
      <c r="I195" s="13"/>
      <c r="J195" s="13"/>
      <c r="K195" s="126"/>
      <c r="L195" s="13"/>
      <c r="M195" s="13"/>
      <c r="N195" s="13"/>
      <c r="O195" s="127"/>
      <c r="P195" s="127"/>
      <c r="Q195" s="127"/>
      <c r="R195" s="127"/>
      <c r="S195" s="127"/>
      <c r="T195" s="6"/>
    </row>
    <row r="196" spans="1:20" ht="15" hidden="1" customHeight="1" x14ac:dyDescent="0.35">
      <c r="A196" s="5"/>
      <c r="B196" s="13"/>
      <c r="C196" s="13"/>
      <c r="D196" s="13"/>
      <c r="E196" s="13"/>
      <c r="F196" s="13"/>
      <c r="G196" s="13"/>
      <c r="H196" s="13"/>
      <c r="I196" s="1" t="str">
        <f>IF(B87="","K.A.",B87)</f>
        <v>K.A.</v>
      </c>
      <c r="J196" s="27" t="s">
        <v>90</v>
      </c>
      <c r="K196" s="123" t="str">
        <f>IF(I196="K.A.","-",'Berechnung GWPEco,i'!I137)</f>
        <v>-</v>
      </c>
      <c r="L196" s="1" t="s">
        <v>168</v>
      </c>
      <c r="M196" s="13"/>
      <c r="N196" s="13"/>
      <c r="O196" s="127"/>
      <c r="P196" s="127"/>
      <c r="Q196" s="127"/>
      <c r="R196" s="127"/>
      <c r="S196" s="127"/>
      <c r="T196" s="6"/>
    </row>
    <row r="197" spans="1:20" ht="15" hidden="1" customHeight="1" x14ac:dyDescent="0.35">
      <c r="A197" s="5"/>
      <c r="B197" s="13"/>
      <c r="C197" s="13"/>
      <c r="D197" s="13"/>
      <c r="E197" s="13"/>
      <c r="F197" s="13"/>
      <c r="G197" s="13"/>
      <c r="H197" s="13"/>
      <c r="I197" s="1" t="s">
        <v>137</v>
      </c>
      <c r="J197" s="27" t="s">
        <v>91</v>
      </c>
      <c r="K197" s="123" t="str">
        <f>IF(I196="K.A.","-",IF(G47&gt;10,126.5,40*SQRT(G47)))</f>
        <v>-</v>
      </c>
      <c r="L197" s="1" t="s">
        <v>168</v>
      </c>
      <c r="M197" s="13"/>
      <c r="N197" s="13"/>
      <c r="O197" s="127"/>
      <c r="P197" s="127"/>
      <c r="Q197" s="127"/>
      <c r="R197" s="127"/>
      <c r="S197" s="127"/>
      <c r="T197" s="6"/>
    </row>
    <row r="198" spans="1:20" ht="15" hidden="1" customHeight="1" x14ac:dyDescent="0.35">
      <c r="A198" s="5"/>
      <c r="B198" s="13"/>
      <c r="C198" s="13"/>
      <c r="D198" s="13"/>
      <c r="E198" s="13"/>
      <c r="F198" s="13"/>
      <c r="G198" s="13"/>
      <c r="H198" s="13"/>
      <c r="I198" s="1" t="s">
        <v>92</v>
      </c>
      <c r="J198" s="27" t="s">
        <v>93</v>
      </c>
      <c r="K198" s="123" t="str">
        <f>IF(I196="K.A.","-",K196/K197)</f>
        <v>-</v>
      </c>
      <c r="L198" s="125" t="str" cm="1">
        <f t="array" ref="L198">IF(I196="K.A.","-",_xlfn.IFS(K198&gt;1,"Oberhalb Ref.!",AND(K198&lt;=1,K198&gt;0.9),"TMRef",AND(K198&lt;=0.9,K198&gt;0.8),"TM-10",AND(K198&lt;=0.8,K198&gt;0.7),"TM-20",AND(K198&lt;=0.7,K198&gt;0.6),"TM-30",AND(K198&lt;=0.6,K198&gt;0.5),"TM-40",AND(K198&lt;=0.5,K198&gt;0.4),"TM-50",AND(K198&lt;=0.4,K198&gt;0.3),"TM-60",AND(K198&lt;=0.3),"TM-70"))</f>
        <v>-</v>
      </c>
      <c r="M198" s="13"/>
      <c r="N198" s="13"/>
      <c r="O198" s="127"/>
      <c r="P198" s="127"/>
      <c r="Q198" s="127"/>
      <c r="R198" s="127"/>
      <c r="S198" s="127"/>
      <c r="T198" s="6"/>
    </row>
    <row r="199" spans="1:20" ht="15" hidden="1" customHeight="1" x14ac:dyDescent="0.25">
      <c r="A199" s="5"/>
      <c r="B199" s="13"/>
      <c r="C199" s="13"/>
      <c r="D199" s="13"/>
      <c r="E199" s="13"/>
      <c r="F199" s="13"/>
      <c r="G199" s="13"/>
      <c r="H199" s="13"/>
      <c r="I199" s="13"/>
      <c r="J199" s="13"/>
      <c r="K199" s="126"/>
      <c r="L199" s="13"/>
      <c r="M199" s="13"/>
      <c r="N199" s="13"/>
      <c r="O199" s="127"/>
      <c r="P199" s="127"/>
      <c r="Q199" s="127"/>
      <c r="R199" s="127"/>
      <c r="S199" s="127"/>
      <c r="T199" s="6"/>
    </row>
    <row r="200" spans="1:20" ht="15" hidden="1" customHeight="1" x14ac:dyDescent="0.35">
      <c r="A200" s="5"/>
      <c r="B200" s="13"/>
      <c r="C200" s="13"/>
      <c r="D200" s="13"/>
      <c r="E200" s="13"/>
      <c r="F200" s="13"/>
      <c r="G200" s="13"/>
      <c r="H200" s="13"/>
      <c r="I200" s="1" t="str">
        <f>IF(B91="","K.A.",B91)</f>
        <v>K.A.</v>
      </c>
      <c r="J200" s="27" t="s">
        <v>90</v>
      </c>
      <c r="K200" s="123" t="str">
        <f>IF(I200="K.A.","-",'Berechnung GWPEco,i'!I138)</f>
        <v>-</v>
      </c>
      <c r="L200" s="1" t="s">
        <v>168</v>
      </c>
      <c r="M200" s="13"/>
      <c r="N200" s="13"/>
      <c r="O200" s="127"/>
      <c r="P200" s="127"/>
      <c r="Q200" s="127"/>
      <c r="R200" s="127"/>
      <c r="S200" s="127"/>
      <c r="T200" s="6"/>
    </row>
    <row r="201" spans="1:20" ht="15" hidden="1" customHeight="1" x14ac:dyDescent="0.35">
      <c r="A201" s="5"/>
      <c r="B201" s="13"/>
      <c r="C201" s="13"/>
      <c r="D201" s="13"/>
      <c r="E201" s="13"/>
      <c r="F201" s="13"/>
      <c r="G201" s="13"/>
      <c r="H201" s="13"/>
      <c r="I201" s="1" t="s">
        <v>137</v>
      </c>
      <c r="J201" s="27" t="s">
        <v>91</v>
      </c>
      <c r="K201" s="123" t="str">
        <f>IF(I200="K.A.","-",IF(G48&gt;10,126.5,40*SQRT(G48)))</f>
        <v>-</v>
      </c>
      <c r="L201" s="1" t="s">
        <v>168</v>
      </c>
      <c r="M201" s="13"/>
      <c r="N201" s="13"/>
      <c r="O201" s="127"/>
      <c r="P201" s="127"/>
      <c r="Q201" s="127"/>
      <c r="R201" s="127"/>
      <c r="S201" s="127"/>
      <c r="T201" s="6"/>
    </row>
    <row r="202" spans="1:20" ht="15" hidden="1" customHeight="1" x14ac:dyDescent="0.35">
      <c r="A202" s="5"/>
      <c r="B202" s="13"/>
      <c r="C202" s="13"/>
      <c r="D202" s="13"/>
      <c r="E202" s="13"/>
      <c r="F202" s="13"/>
      <c r="G202" s="13"/>
      <c r="H202" s="13"/>
      <c r="I202" s="1" t="s">
        <v>92</v>
      </c>
      <c r="J202" s="27" t="s">
        <v>93</v>
      </c>
      <c r="K202" s="123" t="str">
        <f>IF(I200="K.A.","-",K200/K201)</f>
        <v>-</v>
      </c>
      <c r="L202" s="125" t="str" cm="1">
        <f t="array" ref="L202">IF(I200="K.A.","-",_xlfn.IFS(K202&gt;1,"Oberhalb Ref.!",AND(K202&lt;=1,K202&gt;0.9),"TMRef",AND(K202&lt;=0.9,K202&gt;0.8),"TM-10",AND(K202&lt;=0.8,K202&gt;0.7),"TM-20",AND(K202&lt;=0.7,K202&gt;0.6),"TM-30",AND(K202&lt;=0.6,K202&gt;0.5),"TM-40",AND(K202&lt;=0.5,K202&gt;0.4),"TM-50",AND(K202&lt;=0.4,K202&gt;0.3),"TM-60",AND(K202&lt;=0.3),"TM-70"))</f>
        <v>-</v>
      </c>
      <c r="M202" s="13"/>
      <c r="N202" s="13"/>
      <c r="O202" s="127"/>
      <c r="P202" s="127"/>
      <c r="Q202" s="127"/>
      <c r="R202" s="127"/>
      <c r="S202" s="127"/>
      <c r="T202" s="6"/>
    </row>
    <row r="203" spans="1:20" ht="15" customHeight="1" thickBot="1" x14ac:dyDescent="0.3">
      <c r="A203" s="7"/>
      <c r="B203" s="199" t="s">
        <v>130</v>
      </c>
      <c r="C203" s="199"/>
      <c r="D203" s="199"/>
      <c r="E203" s="199"/>
      <c r="F203" s="199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8"/>
    </row>
    <row r="204" spans="1:20" x14ac:dyDescent="0.25">
      <c r="H204" s="65"/>
      <c r="I204" s="65"/>
      <c r="J204" s="65"/>
      <c r="K204" s="65"/>
      <c r="L204" s="65"/>
      <c r="M204" s="65"/>
      <c r="N204" s="65"/>
      <c r="O204" s="65"/>
      <c r="P204" s="65"/>
    </row>
    <row r="205" spans="1:20" x14ac:dyDescent="0.25">
      <c r="H205" s="65"/>
      <c r="I205" s="65"/>
      <c r="J205" s="65"/>
      <c r="K205" s="65"/>
      <c r="L205" s="65"/>
      <c r="M205" s="65"/>
      <c r="N205" s="65"/>
      <c r="O205" s="65"/>
      <c r="P205" s="65"/>
    </row>
    <row r="206" spans="1:20" x14ac:dyDescent="0.25">
      <c r="H206" s="65"/>
      <c r="I206" s="65"/>
      <c r="N206" s="65"/>
      <c r="O206" s="65"/>
      <c r="P206" s="65"/>
    </row>
    <row r="207" spans="1:20" x14ac:dyDescent="0.25">
      <c r="H207" s="65"/>
      <c r="I207" s="65"/>
      <c r="P207" s="65"/>
    </row>
    <row r="208" spans="1:20" x14ac:dyDescent="0.25">
      <c r="H208" s="65"/>
      <c r="I208" s="65"/>
      <c r="P208" s="65"/>
    </row>
    <row r="209" spans="8:16" x14ac:dyDescent="0.25">
      <c r="H209" s="65"/>
      <c r="I209" s="65"/>
      <c r="P209" s="65"/>
    </row>
    <row r="210" spans="8:16" x14ac:dyDescent="0.25">
      <c r="H210" s="65"/>
      <c r="I210" s="65"/>
      <c r="P210" s="65"/>
    </row>
    <row r="211" spans="8:16" x14ac:dyDescent="0.25">
      <c r="H211" s="65"/>
      <c r="I211" s="65"/>
      <c r="P211" s="65"/>
    </row>
    <row r="212" spans="8:16" x14ac:dyDescent="0.25">
      <c r="H212" s="65"/>
      <c r="I212" s="65"/>
      <c r="P212" s="65"/>
    </row>
    <row r="213" spans="8:16" x14ac:dyDescent="0.25">
      <c r="H213" s="65"/>
      <c r="I213" s="65"/>
      <c r="P213" s="65"/>
    </row>
    <row r="214" spans="8:16" x14ac:dyDescent="0.25">
      <c r="H214" s="65"/>
      <c r="I214" s="65"/>
      <c r="P214" s="65"/>
    </row>
    <row r="215" spans="8:16" x14ac:dyDescent="0.25">
      <c r="H215" s="65"/>
      <c r="I215" s="65"/>
      <c r="P215" s="65"/>
    </row>
    <row r="216" spans="8:16" x14ac:dyDescent="0.25">
      <c r="H216" s="65"/>
      <c r="I216" s="65"/>
      <c r="P216" s="65"/>
    </row>
    <row r="217" spans="8:16" x14ac:dyDescent="0.25">
      <c r="H217" s="65"/>
      <c r="I217" s="65"/>
      <c r="P217" s="65"/>
    </row>
    <row r="218" spans="8:16" x14ac:dyDescent="0.25">
      <c r="H218" s="65"/>
      <c r="I218" s="65"/>
      <c r="P218" s="65"/>
    </row>
    <row r="219" spans="8:16" x14ac:dyDescent="0.25">
      <c r="H219" s="65"/>
      <c r="I219" s="65"/>
      <c r="P219" s="65"/>
    </row>
    <row r="220" spans="8:16" x14ac:dyDescent="0.25">
      <c r="H220" s="65"/>
      <c r="I220" s="65"/>
      <c r="P220" s="65"/>
    </row>
    <row r="221" spans="8:16" x14ac:dyDescent="0.25">
      <c r="H221" s="65"/>
      <c r="I221" s="65"/>
      <c r="P221" s="65"/>
    </row>
    <row r="222" spans="8:16" x14ac:dyDescent="0.25">
      <c r="H222" s="65"/>
      <c r="I222" s="65"/>
      <c r="P222" s="65"/>
    </row>
    <row r="223" spans="8:16" x14ac:dyDescent="0.25">
      <c r="H223" s="65"/>
      <c r="I223" s="65"/>
      <c r="P223" s="65"/>
    </row>
    <row r="224" spans="8:16" x14ac:dyDescent="0.25">
      <c r="H224" s="65"/>
      <c r="I224" s="65"/>
      <c r="P224" s="65"/>
    </row>
    <row r="225" spans="8:16" x14ac:dyDescent="0.25">
      <c r="H225" s="65"/>
      <c r="I225" s="65"/>
      <c r="P225" s="65"/>
    </row>
    <row r="226" spans="8:16" x14ac:dyDescent="0.25">
      <c r="H226" s="65"/>
      <c r="I226" s="65"/>
      <c r="J226" s="65"/>
      <c r="K226" s="65"/>
      <c r="P226" s="65"/>
    </row>
    <row r="227" spans="8:16" x14ac:dyDescent="0.25">
      <c r="H227" s="65"/>
      <c r="I227" s="65"/>
      <c r="J227" s="65"/>
      <c r="K227" s="65"/>
      <c r="L227" s="65"/>
      <c r="M227" s="65"/>
      <c r="N227" s="65"/>
      <c r="O227" s="65"/>
      <c r="P227" s="65"/>
    </row>
    <row r="228" spans="8:16" x14ac:dyDescent="0.25">
      <c r="H228" s="65"/>
      <c r="I228" s="65"/>
      <c r="J228" s="65"/>
      <c r="K228" s="65"/>
      <c r="L228" s="65"/>
      <c r="M228" s="65"/>
      <c r="N228" s="65"/>
      <c r="O228" s="65"/>
      <c r="P228" s="65"/>
    </row>
    <row r="229" spans="8:16" x14ac:dyDescent="0.25">
      <c r="H229" s="65"/>
      <c r="I229" s="65"/>
      <c r="J229" s="65"/>
      <c r="K229" s="65"/>
      <c r="L229" s="65"/>
      <c r="M229" s="65"/>
      <c r="N229" s="65"/>
      <c r="O229" s="65"/>
      <c r="P229" s="65"/>
    </row>
    <row r="230" spans="8:16" x14ac:dyDescent="0.25">
      <c r="H230" s="65"/>
      <c r="I230" s="65"/>
      <c r="J230" s="65"/>
      <c r="K230" s="65"/>
      <c r="L230" s="65"/>
      <c r="M230" s="65"/>
      <c r="N230" s="65"/>
      <c r="O230" s="65"/>
      <c r="P230" s="65"/>
    </row>
    <row r="231" spans="8:16" x14ac:dyDescent="0.25">
      <c r="H231" s="65"/>
      <c r="I231" s="65"/>
      <c r="J231" s="65"/>
      <c r="K231" s="65"/>
      <c r="L231" s="65"/>
      <c r="M231" s="65"/>
      <c r="N231" s="65"/>
      <c r="O231" s="65"/>
      <c r="P231" s="65"/>
    </row>
    <row r="232" spans="8:16" x14ac:dyDescent="0.25">
      <c r="H232" s="65"/>
      <c r="I232" s="65"/>
      <c r="J232" s="65"/>
      <c r="K232" s="65"/>
      <c r="L232" s="65"/>
      <c r="M232" s="65"/>
      <c r="N232" s="65"/>
      <c r="O232" s="65"/>
      <c r="P232" s="65"/>
    </row>
    <row r="233" spans="8:16" x14ac:dyDescent="0.25">
      <c r="H233" s="65"/>
      <c r="I233" s="65"/>
      <c r="J233" s="65"/>
      <c r="K233" s="65"/>
      <c r="L233" s="65"/>
      <c r="M233" s="65"/>
      <c r="N233" s="65"/>
      <c r="O233" s="65"/>
      <c r="P233" s="65"/>
    </row>
  </sheetData>
  <sheetProtection algorithmName="SHA-512" hashValue="InIrGHTgc1GSq5s46t5af+0rYf/Rn/9NX6+WHxIeRnc2AKJ8bxqzf3CCyWZmiitSIICcM2YqB4tBiwliakaoSg==" saltValue="4HxRrRj4S7gLQ0jN75vNZQ==" spinCount="100000" sheet="1" objects="1" scenarios="1"/>
  <mergeCells count="85">
    <mergeCell ref="B203:F203"/>
    <mergeCell ref="B5:S5"/>
    <mergeCell ref="J132:S132"/>
    <mergeCell ref="J133:S133"/>
    <mergeCell ref="J134:S134"/>
    <mergeCell ref="J135:S135"/>
    <mergeCell ref="B137:S137"/>
    <mergeCell ref="I139:J139"/>
    <mergeCell ref="J126:S126"/>
    <mergeCell ref="J127:S127"/>
    <mergeCell ref="J128:S128"/>
    <mergeCell ref="J129:S129"/>
    <mergeCell ref="J130:S130"/>
    <mergeCell ref="J131:S131"/>
    <mergeCell ref="O117:S117"/>
    <mergeCell ref="O118:S118"/>
    <mergeCell ref="B120:S120"/>
    <mergeCell ref="J122:R122"/>
    <mergeCell ref="J124:S124"/>
    <mergeCell ref="J125:S125"/>
    <mergeCell ref="O111:S111"/>
    <mergeCell ref="O112:S112"/>
    <mergeCell ref="O113:S113"/>
    <mergeCell ref="O114:S114"/>
    <mergeCell ref="O115:S115"/>
    <mergeCell ref="O116:S116"/>
    <mergeCell ref="O110:S110"/>
    <mergeCell ref="P97:S97"/>
    <mergeCell ref="P98:S98"/>
    <mergeCell ref="P99:S99"/>
    <mergeCell ref="P100:S100"/>
    <mergeCell ref="P101:S101"/>
    <mergeCell ref="B103:S103"/>
    <mergeCell ref="O105:R105"/>
    <mergeCell ref="O106:R106"/>
    <mergeCell ref="O107:S107"/>
    <mergeCell ref="O108:S108"/>
    <mergeCell ref="O109:S109"/>
    <mergeCell ref="P96:S96"/>
    <mergeCell ref="K83:S83"/>
    <mergeCell ref="K84:S84"/>
    <mergeCell ref="B86:S86"/>
    <mergeCell ref="P88:R88"/>
    <mergeCell ref="P89:R89"/>
    <mergeCell ref="P90:S90"/>
    <mergeCell ref="P91:S91"/>
    <mergeCell ref="P92:S92"/>
    <mergeCell ref="P93:S93"/>
    <mergeCell ref="P94:S94"/>
    <mergeCell ref="P95:S95"/>
    <mergeCell ref="K82:S82"/>
    <mergeCell ref="K70:P70"/>
    <mergeCell ref="K71:P71"/>
    <mergeCell ref="K72:S72"/>
    <mergeCell ref="K73:S73"/>
    <mergeCell ref="K74:S74"/>
    <mergeCell ref="K75:S75"/>
    <mergeCell ref="K77:S77"/>
    <mergeCell ref="K78:S78"/>
    <mergeCell ref="K79:S79"/>
    <mergeCell ref="K80:S80"/>
    <mergeCell ref="K81:S81"/>
    <mergeCell ref="B68:S68"/>
    <mergeCell ref="K56:S56"/>
    <mergeCell ref="K57:S57"/>
    <mergeCell ref="K58:S58"/>
    <mergeCell ref="K59:S59"/>
    <mergeCell ref="K60:S60"/>
    <mergeCell ref="K61:S61"/>
    <mergeCell ref="K62:S62"/>
    <mergeCell ref="K63:S63"/>
    <mergeCell ref="K64:S64"/>
    <mergeCell ref="K65:S65"/>
    <mergeCell ref="K66:S66"/>
    <mergeCell ref="K55:S55"/>
    <mergeCell ref="B1:T2"/>
    <mergeCell ref="B3:T3"/>
    <mergeCell ref="B4:T4"/>
    <mergeCell ref="B6:T6"/>
    <mergeCell ref="I11:S27"/>
    <mergeCell ref="B29:S29"/>
    <mergeCell ref="B49:P49"/>
    <mergeCell ref="B51:S51"/>
    <mergeCell ref="K53:P53"/>
    <mergeCell ref="K54:P54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2C85AC4-75A6-46E1-9EC8-52E6E3D37088}">
          <x14:formula1>
            <xm:f>Dropdown!$I$8:$I$12</xm:f>
          </x14:formula1>
          <xm:sqref>I121 I136 I119 K122:K123</xm:sqref>
        </x14:dataValidation>
        <x14:dataValidation type="list" allowBlank="1" showInputMessage="1" showErrorMessage="1" xr:uid="{39A084BA-2CD0-45F8-A03C-A298B9F53F2C}">
          <x14:formula1>
            <xm:f>Dropdown!$D$8:$D$12</xm:f>
          </x14:formula1>
          <xm:sqref>E27 C27</xm:sqref>
        </x14:dataValidation>
        <x14:dataValidation type="list" allowBlank="1" showInputMessage="1" showErrorMessage="1" xr:uid="{AB7DA792-C266-4F9A-AFEE-B067786C97F7}">
          <x14:formula1>
            <xm:f>Dropdown!$H$8:$H$16</xm:f>
          </x14:formula1>
          <xm:sqref>D90:D101 D124:D135 E107:E118 C107:C118 J33:J48 F119 F121 F90:F101 D72:D84 L33:L48 D55:D66 F124:F136</xm:sqref>
        </x14:dataValidation>
        <x14:dataValidation type="list" allowBlank="1" showInputMessage="1" showErrorMessage="1" xr:uid="{978DA0ED-51CC-4A89-9916-EC25D6180CA1}">
          <x14:formula1>
            <xm:f>Dropdown!$K$8:$K$11</xm:f>
          </x14:formula1>
          <xm:sqref>C124:C135</xm:sqref>
        </x14:dataValidation>
        <x14:dataValidation type="list" allowBlank="1" showInputMessage="1" showErrorMessage="1" xr:uid="{6B51574F-1177-467C-AF8C-969359982A05}">
          <x14:formula1>
            <xm:f>Dropdown!$I$8:$I$11</xm:f>
          </x14:formula1>
          <xm:sqref>H107:H118 H72:H84 H55:H66 P33:P48 I90:I101</xm:sqref>
        </x14:dataValidation>
        <x14:dataValidation type="list" allowBlank="1" showInputMessage="1" showErrorMessage="1" xr:uid="{3766E674-2AA6-4CBE-9C06-3441745D4D44}">
          <x14:formula1>
            <xm:f>Dropdown!$F$8:$F$20</xm:f>
          </x14:formula1>
          <xm:sqref>E33:E48</xm:sqref>
        </x14:dataValidation>
        <x14:dataValidation type="list" allowBlank="1" showInputMessage="1" showErrorMessage="1" xr:uid="{1B0B88E3-9226-44FE-B0CA-CE92DA51734D}">
          <x14:formula1>
            <xm:f>Dropdown!$E$8:$E$13</xm:f>
          </x14:formula1>
          <xm:sqref>C19</xm:sqref>
        </x14:dataValidation>
        <x14:dataValidation type="list" allowBlank="1" showInputMessage="1" showErrorMessage="1" xr:uid="{7008FA18-2FE4-4956-8800-A32854772FCF}">
          <x14:formula1>
            <xm:f>Dropdown!$G$8:$G$11</xm:f>
          </x14:formula1>
          <xm:sqref>F33:F48</xm:sqref>
        </x14:dataValidation>
        <x14:dataValidation type="list" allowBlank="1" showInputMessage="1" showErrorMessage="1" xr:uid="{A21A33E6-7F3B-49D6-95D0-9E8D6606AE8F}">
          <x14:formula1>
            <xm:f>Dropdown!$C$8:$C$12</xm:f>
          </x14:formula1>
          <xm:sqref>E15:E17 C15:C16</xm:sqref>
        </x14:dataValidation>
        <x14:dataValidation type="list" allowBlank="1" showInputMessage="1" showErrorMessage="1" xr:uid="{1267C2B0-DBA5-4AFC-9E35-137802AB3B0B}">
          <x14:formula1>
            <xm:f>Dropdown!$B$8:$B$17</xm:f>
          </x14:formula1>
          <xm:sqref>E13 C13</xm:sqref>
        </x14:dataValidation>
        <x14:dataValidation type="list" allowBlank="1" showInputMessage="1" showErrorMessage="1" xr:uid="{5F18D64E-995A-4842-84F2-222935FEF8EA}">
          <x14:formula1>
            <xm:f>Dropdown!#REF!</xm:f>
          </x14:formula1>
          <xm:sqref>K107:K118 N90:N101 M107:M118 L90:L101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1A20-C0E5-41F6-B05F-18F475E03801}">
  <sheetPr>
    <tabColor rgb="FF72AF49"/>
  </sheetPr>
  <dimension ref="A1:Z232"/>
  <sheetViews>
    <sheetView zoomScale="85" zoomScaleNormal="85" workbookViewId="0">
      <selection activeCell="E71" sqref="E71"/>
    </sheetView>
  </sheetViews>
  <sheetFormatPr baseColWidth="10" defaultRowHeight="15" x14ac:dyDescent="0.25"/>
  <cols>
    <col min="1" max="1" width="2.7109375" style="64" customWidth="1"/>
    <col min="2" max="2" width="29.42578125" style="64" customWidth="1"/>
    <col min="3" max="3" width="23.85546875" style="64" bestFit="1" customWidth="1"/>
    <col min="4" max="4" width="21.85546875" style="64" bestFit="1" customWidth="1"/>
    <col min="5" max="5" width="30.28515625" style="64" bestFit="1" customWidth="1"/>
    <col min="6" max="6" width="21.85546875" style="64" bestFit="1" customWidth="1"/>
    <col min="7" max="7" width="15.42578125" style="64" bestFit="1" customWidth="1"/>
    <col min="8" max="9" width="20.7109375" style="64" bestFit="1" customWidth="1"/>
    <col min="10" max="10" width="21.85546875" style="64" bestFit="1" customWidth="1"/>
    <col min="11" max="11" width="17.28515625" style="64" bestFit="1" customWidth="1"/>
    <col min="12" max="12" width="21.85546875" style="64" bestFit="1" customWidth="1"/>
    <col min="13" max="14" width="19" style="64" bestFit="1" customWidth="1"/>
    <col min="15" max="15" width="13.28515625" style="64" bestFit="1" customWidth="1"/>
    <col min="16" max="16" width="20.7109375" style="64" bestFit="1" customWidth="1"/>
    <col min="17" max="17" width="12.140625" style="64" bestFit="1" customWidth="1"/>
    <col min="18" max="18" width="9.85546875" style="64" bestFit="1" customWidth="1"/>
    <col min="19" max="19" width="11.42578125" style="64"/>
    <col min="20" max="20" width="2.7109375" style="64" customWidth="1"/>
    <col min="21" max="16384" width="11.42578125" style="64"/>
  </cols>
  <sheetData>
    <row r="1" spans="1:26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78"/>
    </row>
    <row r="2" spans="1:26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79"/>
    </row>
    <row r="3" spans="1:26" ht="18" x14ac:dyDescent="0.25">
      <c r="A3" s="4"/>
      <c r="B3" s="160" t="s">
        <v>206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80"/>
    </row>
    <row r="4" spans="1:26" x14ac:dyDescent="0.25">
      <c r="A4" s="4"/>
      <c r="B4" s="181" t="s">
        <v>205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2"/>
    </row>
    <row r="5" spans="1:26" ht="18" customHeight="1" x14ac:dyDescent="0.25">
      <c r="A5" s="4"/>
      <c r="B5" s="162" t="s">
        <v>246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15"/>
      <c r="U5" s="114"/>
      <c r="V5" s="114"/>
      <c r="W5" s="114"/>
      <c r="X5" s="114"/>
      <c r="Y5" s="114"/>
      <c r="Z5" s="114"/>
    </row>
    <row r="6" spans="1:26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83"/>
    </row>
    <row r="7" spans="1:26" ht="15" customHeight="1" x14ac:dyDescent="0.25">
      <c r="A7" s="9"/>
      <c r="B7" s="10" t="s">
        <v>204</v>
      </c>
      <c r="C7" s="116"/>
      <c r="D7" s="117" t="s">
        <v>52</v>
      </c>
      <c r="E7" s="10" t="s">
        <v>53</v>
      </c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"/>
    </row>
    <row r="8" spans="1:26" ht="8.25" customHeight="1" x14ac:dyDescent="0.25">
      <c r="A8" s="5"/>
      <c r="B8" s="1"/>
      <c r="C8" s="1"/>
      <c r="D8" s="23" t="s">
        <v>52</v>
      </c>
      <c r="E8" s="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6"/>
    </row>
    <row r="9" spans="1:26" x14ac:dyDescent="0.25">
      <c r="A9" s="5"/>
      <c r="B9" s="1" t="s">
        <v>136</v>
      </c>
      <c r="C9" s="128"/>
      <c r="D9" s="23" t="s">
        <v>52</v>
      </c>
      <c r="E9" s="16" t="s">
        <v>54</v>
      </c>
      <c r="F9" s="13"/>
      <c r="G9" s="13"/>
      <c r="H9" s="13"/>
      <c r="I9" s="1" t="s">
        <v>131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6"/>
    </row>
    <row r="10" spans="1:26" ht="6.75" customHeight="1" x14ac:dyDescent="0.25">
      <c r="A10" s="5"/>
      <c r="B10" s="1"/>
      <c r="C10" s="119"/>
      <c r="D10" s="23" t="s">
        <v>52</v>
      </c>
      <c r="E10" s="16"/>
      <c r="F10" s="13"/>
      <c r="G10" s="13"/>
      <c r="H10" s="13"/>
      <c r="I10" s="13"/>
      <c r="J10" s="1"/>
      <c r="K10" s="13"/>
      <c r="L10" s="13"/>
      <c r="M10" s="13"/>
      <c r="N10" s="13"/>
      <c r="O10" s="13"/>
      <c r="P10" s="13"/>
      <c r="Q10" s="13"/>
      <c r="R10" s="13"/>
      <c r="S10" s="13"/>
      <c r="T10" s="6"/>
    </row>
    <row r="11" spans="1:26" x14ac:dyDescent="0.25">
      <c r="A11" s="5"/>
      <c r="B11" s="1" t="s">
        <v>156</v>
      </c>
      <c r="C11" s="128"/>
      <c r="D11" s="23" t="s">
        <v>52</v>
      </c>
      <c r="E11" s="16"/>
      <c r="F11" s="13"/>
      <c r="G11" s="13"/>
      <c r="H11" s="13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6"/>
    </row>
    <row r="12" spans="1:26" ht="6.75" customHeight="1" x14ac:dyDescent="0.25">
      <c r="A12" s="5"/>
      <c r="B12" s="1"/>
      <c r="C12" s="120"/>
      <c r="D12" s="23" t="s">
        <v>52</v>
      </c>
      <c r="E12" s="2"/>
      <c r="F12" s="13"/>
      <c r="G12" s="13"/>
      <c r="H12" s="13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6"/>
    </row>
    <row r="13" spans="1:26" x14ac:dyDescent="0.25">
      <c r="A13" s="5"/>
      <c r="B13" s="1" t="s">
        <v>0</v>
      </c>
      <c r="C13" s="128" t="s">
        <v>24</v>
      </c>
      <c r="D13" s="23" t="s">
        <v>52</v>
      </c>
      <c r="E13" s="16"/>
      <c r="F13" s="13"/>
      <c r="G13" s="13"/>
      <c r="H13" s="13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6"/>
    </row>
    <row r="14" spans="1:26" ht="6.75" customHeight="1" x14ac:dyDescent="0.25">
      <c r="A14" s="5"/>
      <c r="B14" s="1"/>
      <c r="C14" s="120"/>
      <c r="D14" s="23" t="s">
        <v>52</v>
      </c>
      <c r="E14" s="2"/>
      <c r="F14" s="13"/>
      <c r="G14" s="13"/>
      <c r="H14" s="13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6"/>
    </row>
    <row r="15" spans="1:26" x14ac:dyDescent="0.25">
      <c r="A15" s="5"/>
      <c r="B15" s="1" t="s">
        <v>37</v>
      </c>
      <c r="C15" s="128" t="s">
        <v>24</v>
      </c>
      <c r="D15" s="23" t="s">
        <v>52</v>
      </c>
      <c r="E15" s="16"/>
      <c r="F15" s="13"/>
      <c r="G15" s="13"/>
      <c r="H15" s="13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6"/>
    </row>
    <row r="16" spans="1:26" ht="6.75" customHeight="1" x14ac:dyDescent="0.25">
      <c r="A16" s="5"/>
      <c r="B16" s="1"/>
      <c r="C16" s="119"/>
      <c r="D16" s="23" t="s">
        <v>52</v>
      </c>
      <c r="E16" s="16"/>
      <c r="F16" s="13"/>
      <c r="G16" s="13"/>
      <c r="H16" s="13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6"/>
    </row>
    <row r="17" spans="1:20" x14ac:dyDescent="0.25">
      <c r="A17" s="5"/>
      <c r="B17" s="1" t="s">
        <v>173</v>
      </c>
      <c r="C17" s="128"/>
      <c r="D17" s="23" t="s">
        <v>52</v>
      </c>
      <c r="E17" s="16"/>
      <c r="F17" s="13"/>
      <c r="G17" s="13"/>
      <c r="H17" s="13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6"/>
    </row>
    <row r="18" spans="1:20" ht="6.75" customHeight="1" x14ac:dyDescent="0.25">
      <c r="A18" s="5"/>
      <c r="B18" s="1"/>
      <c r="C18" s="120"/>
      <c r="D18" s="23" t="s">
        <v>52</v>
      </c>
      <c r="E18" s="2"/>
      <c r="F18" s="13"/>
      <c r="G18" s="13"/>
      <c r="H18" s="13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6"/>
    </row>
    <row r="19" spans="1:20" ht="15" customHeight="1" x14ac:dyDescent="0.25">
      <c r="A19" s="5"/>
      <c r="B19" s="1" t="s">
        <v>42</v>
      </c>
      <c r="C19" s="128" t="s">
        <v>24</v>
      </c>
      <c r="D19" s="23" t="s">
        <v>52</v>
      </c>
      <c r="E19" s="16"/>
      <c r="F19" s="13"/>
      <c r="G19" s="13"/>
      <c r="H19" s="13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6"/>
    </row>
    <row r="20" spans="1:20" ht="6.75" customHeight="1" x14ac:dyDescent="0.25">
      <c r="A20" s="5"/>
      <c r="B20" s="1"/>
      <c r="C20" s="120"/>
      <c r="D20" s="23" t="s">
        <v>52</v>
      </c>
      <c r="E20" s="2"/>
      <c r="F20" s="13"/>
      <c r="G20" s="13"/>
      <c r="H20" s="13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6"/>
    </row>
    <row r="21" spans="1:20" ht="15" customHeight="1" x14ac:dyDescent="0.25">
      <c r="A21" s="5"/>
      <c r="B21" s="1" t="s">
        <v>254</v>
      </c>
      <c r="C21" s="128"/>
      <c r="D21" s="23"/>
      <c r="E21" s="2"/>
      <c r="F21" s="13"/>
      <c r="G21" s="13"/>
      <c r="H21" s="13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6"/>
    </row>
    <row r="22" spans="1:20" ht="6.75" customHeight="1" x14ac:dyDescent="0.25">
      <c r="A22" s="5"/>
      <c r="B22" s="1"/>
      <c r="C22" s="120"/>
      <c r="D22" s="23"/>
      <c r="E22" s="2"/>
      <c r="F22" s="13"/>
      <c r="G22" s="13"/>
      <c r="H22" s="13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6"/>
    </row>
    <row r="23" spans="1:20" x14ac:dyDescent="0.25">
      <c r="A23" s="5"/>
      <c r="B23" s="1" t="s">
        <v>31</v>
      </c>
      <c r="C23" s="128"/>
      <c r="D23" s="23" t="s">
        <v>52</v>
      </c>
      <c r="E23" s="16"/>
      <c r="F23" s="13"/>
      <c r="G23" s="13"/>
      <c r="H23" s="13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6"/>
    </row>
    <row r="24" spans="1:20" ht="6.75" customHeight="1" x14ac:dyDescent="0.25">
      <c r="A24" s="5"/>
      <c r="B24" s="1"/>
      <c r="C24" s="120"/>
      <c r="D24" s="23" t="s">
        <v>52</v>
      </c>
      <c r="E24" s="2"/>
      <c r="F24" s="13"/>
      <c r="G24" s="13"/>
      <c r="H24" s="13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6"/>
    </row>
    <row r="25" spans="1:20" ht="15" customHeight="1" x14ac:dyDescent="0.25">
      <c r="A25" s="5"/>
      <c r="B25" s="1" t="s">
        <v>32</v>
      </c>
      <c r="C25" s="128"/>
      <c r="D25" s="23" t="s">
        <v>52</v>
      </c>
      <c r="E25" s="16"/>
      <c r="F25" s="13"/>
      <c r="G25" s="13"/>
      <c r="H25" s="13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6"/>
    </row>
    <row r="26" spans="1:20" ht="6.75" customHeight="1" x14ac:dyDescent="0.25">
      <c r="A26" s="5"/>
      <c r="B26" s="1"/>
      <c r="C26" s="120"/>
      <c r="D26" s="23" t="s">
        <v>52</v>
      </c>
      <c r="E26" s="2"/>
      <c r="F26" s="13"/>
      <c r="G26" s="13"/>
      <c r="H26" s="13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6"/>
    </row>
    <row r="27" spans="1:20" ht="15" customHeight="1" x14ac:dyDescent="0.25">
      <c r="A27" s="5"/>
      <c r="B27" s="1" t="s">
        <v>33</v>
      </c>
      <c r="C27" s="128" t="s">
        <v>24</v>
      </c>
      <c r="D27" s="23" t="s">
        <v>52</v>
      </c>
      <c r="E27" s="16"/>
      <c r="F27" s="13"/>
      <c r="G27" s="13"/>
      <c r="H27" s="13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6"/>
    </row>
    <row r="28" spans="1:20" ht="8.25" customHeight="1" x14ac:dyDescent="0.25">
      <c r="A28" s="5"/>
      <c r="B28" s="1"/>
      <c r="C28" s="1"/>
      <c r="D28" s="23" t="s">
        <v>52</v>
      </c>
      <c r="E28" s="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6"/>
    </row>
    <row r="29" spans="1:20" ht="15" customHeight="1" x14ac:dyDescent="0.25">
      <c r="A29" s="9"/>
      <c r="B29" s="157" t="s">
        <v>143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1"/>
    </row>
    <row r="30" spans="1:20" ht="8.25" customHeight="1" x14ac:dyDescent="0.25">
      <c r="A30" s="5"/>
      <c r="B30" s="1"/>
      <c r="C30" s="1"/>
      <c r="D30" s="2"/>
      <c r="E30" s="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6"/>
    </row>
    <row r="31" spans="1:20" ht="15" customHeight="1" x14ac:dyDescent="0.35">
      <c r="A31" s="5"/>
      <c r="B31" s="28" t="s">
        <v>44</v>
      </c>
      <c r="C31" s="28" t="s">
        <v>146</v>
      </c>
      <c r="D31" s="22" t="s">
        <v>45</v>
      </c>
      <c r="E31" s="22" t="s">
        <v>2</v>
      </c>
      <c r="F31" s="22" t="s">
        <v>3</v>
      </c>
      <c r="G31" s="22" t="s">
        <v>144</v>
      </c>
      <c r="H31" s="22" t="s">
        <v>108</v>
      </c>
      <c r="I31" s="22" t="s">
        <v>109</v>
      </c>
      <c r="J31" s="22" t="s">
        <v>5</v>
      </c>
      <c r="K31" s="22" t="s">
        <v>110</v>
      </c>
      <c r="L31" s="22" t="s">
        <v>5</v>
      </c>
      <c r="M31" s="22" t="s">
        <v>110</v>
      </c>
      <c r="N31" s="22" t="s">
        <v>111</v>
      </c>
      <c r="O31" s="22" t="s">
        <v>87</v>
      </c>
      <c r="P31" s="22" t="s">
        <v>6</v>
      </c>
      <c r="Q31" s="22" t="s">
        <v>112</v>
      </c>
      <c r="R31" s="22" t="s">
        <v>105</v>
      </c>
      <c r="S31" s="25" t="s">
        <v>1</v>
      </c>
      <c r="T31" s="21"/>
    </row>
    <row r="32" spans="1:20" x14ac:dyDescent="0.25">
      <c r="A32" s="5"/>
      <c r="B32" s="32"/>
      <c r="C32" s="32" t="s">
        <v>147</v>
      </c>
      <c r="D32" s="29" t="s">
        <v>148</v>
      </c>
      <c r="E32" s="29"/>
      <c r="F32" s="29"/>
      <c r="G32" s="20" t="s">
        <v>106</v>
      </c>
      <c r="H32" s="20" t="s">
        <v>107</v>
      </c>
      <c r="I32" s="20" t="s">
        <v>107</v>
      </c>
      <c r="J32" s="20" t="s">
        <v>157</v>
      </c>
      <c r="K32" s="20" t="s">
        <v>159</v>
      </c>
      <c r="L32" s="20" t="s">
        <v>158</v>
      </c>
      <c r="M32" s="20" t="s">
        <v>162</v>
      </c>
      <c r="N32" s="20" t="s">
        <v>163</v>
      </c>
      <c r="O32" s="20" t="s">
        <v>163</v>
      </c>
      <c r="P32" s="29"/>
      <c r="Q32" s="20" t="s">
        <v>161</v>
      </c>
      <c r="R32" s="20" t="s">
        <v>163</v>
      </c>
      <c r="S32" s="30"/>
      <c r="T32" s="21"/>
    </row>
    <row r="33" spans="1:20" ht="15" customHeight="1" x14ac:dyDescent="0.25">
      <c r="A33" s="5"/>
      <c r="B33" s="129"/>
      <c r="C33" s="129"/>
      <c r="D33" s="129"/>
      <c r="E33" s="130" t="s">
        <v>24</v>
      </c>
      <c r="F33" s="131" t="s">
        <v>24</v>
      </c>
      <c r="G33" s="131"/>
      <c r="H33" s="129"/>
      <c r="I33" s="153"/>
      <c r="J33" s="132" t="s">
        <v>24</v>
      </c>
      <c r="K33" s="129"/>
      <c r="L33" s="128" t="s">
        <v>24</v>
      </c>
      <c r="M33" s="129"/>
      <c r="N33" s="129"/>
      <c r="O33" s="129"/>
      <c r="P33" s="131" t="s">
        <v>24</v>
      </c>
      <c r="Q33" s="129"/>
      <c r="R33" s="129"/>
      <c r="S33" s="129"/>
      <c r="T33" s="21"/>
    </row>
    <row r="34" spans="1:20" ht="15" customHeight="1" x14ac:dyDescent="0.25">
      <c r="A34" s="5"/>
      <c r="B34" s="129"/>
      <c r="C34" s="129"/>
      <c r="D34" s="129"/>
      <c r="E34" s="130" t="s">
        <v>24</v>
      </c>
      <c r="F34" s="131" t="s">
        <v>24</v>
      </c>
      <c r="G34" s="131"/>
      <c r="H34" s="133"/>
      <c r="I34" s="133"/>
      <c r="J34" s="132" t="s">
        <v>24</v>
      </c>
      <c r="K34" s="133"/>
      <c r="L34" s="128" t="s">
        <v>24</v>
      </c>
      <c r="M34" s="133"/>
      <c r="N34" s="133"/>
      <c r="O34" s="133"/>
      <c r="P34" s="128" t="s">
        <v>24</v>
      </c>
      <c r="Q34" s="133"/>
      <c r="R34" s="133"/>
      <c r="S34" s="133"/>
      <c r="T34" s="21"/>
    </row>
    <row r="35" spans="1:20" ht="15" hidden="1" customHeight="1" x14ac:dyDescent="0.25">
      <c r="A35" s="5"/>
      <c r="B35" s="129"/>
      <c r="C35" s="129"/>
      <c r="D35" s="129"/>
      <c r="E35" s="130" t="s">
        <v>24</v>
      </c>
      <c r="F35" s="131" t="s">
        <v>24</v>
      </c>
      <c r="G35" s="131"/>
      <c r="H35" s="129"/>
      <c r="I35" s="129"/>
      <c r="J35" s="132" t="s">
        <v>24</v>
      </c>
      <c r="K35" s="133"/>
      <c r="L35" s="128" t="s">
        <v>24</v>
      </c>
      <c r="M35" s="133"/>
      <c r="N35" s="133"/>
      <c r="O35" s="133"/>
      <c r="P35" s="128" t="s">
        <v>24</v>
      </c>
      <c r="Q35" s="133"/>
      <c r="R35" s="133"/>
      <c r="S35" s="133"/>
      <c r="T35" s="21"/>
    </row>
    <row r="36" spans="1:20" s="66" customFormat="1" hidden="1" x14ac:dyDescent="0.25">
      <c r="A36" s="53"/>
      <c r="B36" s="134"/>
      <c r="C36" s="134"/>
      <c r="D36" s="134"/>
      <c r="E36" s="130" t="s">
        <v>24</v>
      </c>
      <c r="F36" s="131" t="s">
        <v>24</v>
      </c>
      <c r="G36" s="130"/>
      <c r="H36" s="135"/>
      <c r="I36" s="135"/>
      <c r="J36" s="132" t="s">
        <v>24</v>
      </c>
      <c r="K36" s="135"/>
      <c r="L36" s="132" t="s">
        <v>24</v>
      </c>
      <c r="M36" s="135"/>
      <c r="N36" s="135"/>
      <c r="O36" s="133"/>
      <c r="P36" s="128" t="s">
        <v>24</v>
      </c>
      <c r="Q36" s="133"/>
      <c r="R36" s="133"/>
      <c r="S36" s="133"/>
      <c r="T36" s="54"/>
    </row>
    <row r="37" spans="1:20" s="66" customFormat="1" ht="15" hidden="1" customHeight="1" x14ac:dyDescent="0.25">
      <c r="A37" s="53"/>
      <c r="B37" s="129"/>
      <c r="C37" s="129"/>
      <c r="D37" s="129"/>
      <c r="E37" s="130" t="s">
        <v>24</v>
      </c>
      <c r="F37" s="131" t="s">
        <v>24</v>
      </c>
      <c r="G37" s="131"/>
      <c r="H37" s="129"/>
      <c r="I37" s="153"/>
      <c r="J37" s="132" t="s">
        <v>24</v>
      </c>
      <c r="K37" s="129"/>
      <c r="L37" s="128" t="s">
        <v>24</v>
      </c>
      <c r="M37" s="129"/>
      <c r="N37" s="129"/>
      <c r="O37" s="129"/>
      <c r="P37" s="131" t="s">
        <v>24</v>
      </c>
      <c r="Q37" s="129"/>
      <c r="R37" s="129"/>
      <c r="S37" s="129"/>
      <c r="T37" s="54"/>
    </row>
    <row r="38" spans="1:20" s="66" customFormat="1" ht="15" hidden="1" customHeight="1" x14ac:dyDescent="0.25">
      <c r="A38" s="53"/>
      <c r="B38" s="129"/>
      <c r="C38" s="129"/>
      <c r="D38" s="129"/>
      <c r="E38" s="130" t="s">
        <v>24</v>
      </c>
      <c r="F38" s="131" t="s">
        <v>24</v>
      </c>
      <c r="G38" s="131"/>
      <c r="H38" s="133"/>
      <c r="I38" s="133"/>
      <c r="J38" s="132" t="s">
        <v>24</v>
      </c>
      <c r="K38" s="133"/>
      <c r="L38" s="128" t="s">
        <v>24</v>
      </c>
      <c r="M38" s="133"/>
      <c r="N38" s="133"/>
      <c r="O38" s="133"/>
      <c r="P38" s="128" t="s">
        <v>24</v>
      </c>
      <c r="Q38" s="133"/>
      <c r="R38" s="133"/>
      <c r="S38" s="133"/>
      <c r="T38" s="54"/>
    </row>
    <row r="39" spans="1:20" s="66" customFormat="1" ht="15" hidden="1" customHeight="1" x14ac:dyDescent="0.25">
      <c r="A39" s="53"/>
      <c r="B39" s="129"/>
      <c r="C39" s="129"/>
      <c r="D39" s="129"/>
      <c r="E39" s="130" t="s">
        <v>24</v>
      </c>
      <c r="F39" s="131" t="s">
        <v>24</v>
      </c>
      <c r="G39" s="131"/>
      <c r="H39" s="129"/>
      <c r="I39" s="129"/>
      <c r="J39" s="132" t="s">
        <v>24</v>
      </c>
      <c r="K39" s="133"/>
      <c r="L39" s="128" t="s">
        <v>24</v>
      </c>
      <c r="M39" s="133"/>
      <c r="N39" s="133"/>
      <c r="O39" s="133"/>
      <c r="P39" s="128" t="s">
        <v>24</v>
      </c>
      <c r="Q39" s="133"/>
      <c r="R39" s="133"/>
      <c r="S39" s="133"/>
      <c r="T39" s="54"/>
    </row>
    <row r="40" spans="1:20" s="66" customFormat="1" ht="15" hidden="1" customHeight="1" x14ac:dyDescent="0.25">
      <c r="A40" s="53"/>
      <c r="B40" s="134"/>
      <c r="C40" s="134"/>
      <c r="D40" s="134"/>
      <c r="E40" s="130" t="s">
        <v>24</v>
      </c>
      <c r="F40" s="131" t="s">
        <v>24</v>
      </c>
      <c r="G40" s="130"/>
      <c r="H40" s="135"/>
      <c r="I40" s="135"/>
      <c r="J40" s="132" t="s">
        <v>24</v>
      </c>
      <c r="K40" s="135"/>
      <c r="L40" s="132" t="s">
        <v>24</v>
      </c>
      <c r="M40" s="135"/>
      <c r="N40" s="135"/>
      <c r="O40" s="133"/>
      <c r="P40" s="128" t="s">
        <v>24</v>
      </c>
      <c r="Q40" s="133"/>
      <c r="R40" s="133"/>
      <c r="S40" s="133"/>
      <c r="T40" s="54"/>
    </row>
    <row r="41" spans="1:20" s="66" customFormat="1" ht="15" hidden="1" customHeight="1" x14ac:dyDescent="0.25">
      <c r="A41" s="53"/>
      <c r="B41" s="134"/>
      <c r="C41" s="134"/>
      <c r="D41" s="134"/>
      <c r="E41" s="130" t="s">
        <v>24</v>
      </c>
      <c r="F41" s="131" t="s">
        <v>24</v>
      </c>
      <c r="G41" s="130"/>
      <c r="H41" s="134"/>
      <c r="I41" s="134"/>
      <c r="J41" s="132" t="s">
        <v>24</v>
      </c>
      <c r="K41" s="135"/>
      <c r="L41" s="128" t="s">
        <v>24</v>
      </c>
      <c r="M41" s="135"/>
      <c r="N41" s="135"/>
      <c r="O41" s="135"/>
      <c r="P41" s="131" t="s">
        <v>24</v>
      </c>
      <c r="Q41" s="129"/>
      <c r="R41" s="135"/>
      <c r="S41" s="135"/>
      <c r="T41" s="54"/>
    </row>
    <row r="42" spans="1:20" s="66" customFormat="1" ht="15" hidden="1" customHeight="1" x14ac:dyDescent="0.25">
      <c r="A42" s="53"/>
      <c r="B42" s="134"/>
      <c r="C42" s="134"/>
      <c r="D42" s="134"/>
      <c r="E42" s="130" t="s">
        <v>24</v>
      </c>
      <c r="F42" s="131" t="s">
        <v>24</v>
      </c>
      <c r="G42" s="130"/>
      <c r="H42" s="134"/>
      <c r="I42" s="134"/>
      <c r="J42" s="132" t="s">
        <v>24</v>
      </c>
      <c r="K42" s="135"/>
      <c r="L42" s="128" t="s">
        <v>24</v>
      </c>
      <c r="M42" s="135"/>
      <c r="N42" s="135"/>
      <c r="O42" s="135"/>
      <c r="P42" s="131" t="s">
        <v>24</v>
      </c>
      <c r="Q42" s="129"/>
      <c r="R42" s="135"/>
      <c r="S42" s="135"/>
      <c r="T42" s="54"/>
    </row>
    <row r="43" spans="1:20" s="66" customFormat="1" ht="15" hidden="1" customHeight="1" x14ac:dyDescent="0.25">
      <c r="A43" s="53"/>
      <c r="B43" s="134"/>
      <c r="C43" s="134"/>
      <c r="D43" s="134"/>
      <c r="E43" s="130" t="s">
        <v>24</v>
      </c>
      <c r="F43" s="131" t="s">
        <v>24</v>
      </c>
      <c r="G43" s="130"/>
      <c r="H43" s="134"/>
      <c r="I43" s="134"/>
      <c r="J43" s="132" t="s">
        <v>24</v>
      </c>
      <c r="K43" s="135"/>
      <c r="L43" s="128" t="s">
        <v>24</v>
      </c>
      <c r="M43" s="135"/>
      <c r="N43" s="135"/>
      <c r="O43" s="135"/>
      <c r="P43" s="131" t="s">
        <v>24</v>
      </c>
      <c r="Q43" s="129"/>
      <c r="R43" s="135"/>
      <c r="S43" s="135"/>
      <c r="T43" s="54"/>
    </row>
    <row r="44" spans="1:20" s="66" customFormat="1" ht="15" hidden="1" customHeight="1" x14ac:dyDescent="0.25">
      <c r="A44" s="53"/>
      <c r="B44" s="134"/>
      <c r="C44" s="134"/>
      <c r="D44" s="134"/>
      <c r="E44" s="130" t="s">
        <v>24</v>
      </c>
      <c r="F44" s="131" t="s">
        <v>24</v>
      </c>
      <c r="G44" s="130"/>
      <c r="H44" s="134"/>
      <c r="I44" s="134"/>
      <c r="J44" s="132" t="s">
        <v>24</v>
      </c>
      <c r="K44" s="135"/>
      <c r="L44" s="128" t="s">
        <v>24</v>
      </c>
      <c r="M44" s="135"/>
      <c r="N44" s="135"/>
      <c r="O44" s="135"/>
      <c r="P44" s="131" t="s">
        <v>24</v>
      </c>
      <c r="Q44" s="129"/>
      <c r="R44" s="135"/>
      <c r="S44" s="135"/>
      <c r="T44" s="54"/>
    </row>
    <row r="45" spans="1:20" s="66" customFormat="1" ht="15" hidden="1" customHeight="1" x14ac:dyDescent="0.25">
      <c r="A45" s="53"/>
      <c r="B45" s="134"/>
      <c r="C45" s="134"/>
      <c r="D45" s="134"/>
      <c r="E45" s="130" t="s">
        <v>24</v>
      </c>
      <c r="F45" s="131" t="s">
        <v>24</v>
      </c>
      <c r="G45" s="130"/>
      <c r="H45" s="134"/>
      <c r="I45" s="134"/>
      <c r="J45" s="132" t="s">
        <v>24</v>
      </c>
      <c r="K45" s="135"/>
      <c r="L45" s="128" t="s">
        <v>24</v>
      </c>
      <c r="M45" s="135"/>
      <c r="N45" s="135"/>
      <c r="O45" s="135"/>
      <c r="P45" s="131" t="s">
        <v>24</v>
      </c>
      <c r="Q45" s="129"/>
      <c r="R45" s="135"/>
      <c r="S45" s="135"/>
      <c r="T45" s="54"/>
    </row>
    <row r="46" spans="1:20" s="66" customFormat="1" ht="15" hidden="1" customHeight="1" x14ac:dyDescent="0.25">
      <c r="A46" s="53"/>
      <c r="B46" s="134"/>
      <c r="C46" s="134"/>
      <c r="D46" s="134"/>
      <c r="E46" s="130" t="s">
        <v>24</v>
      </c>
      <c r="F46" s="131" t="s">
        <v>24</v>
      </c>
      <c r="G46" s="130"/>
      <c r="H46" s="134"/>
      <c r="I46" s="134"/>
      <c r="J46" s="132" t="s">
        <v>24</v>
      </c>
      <c r="K46" s="135"/>
      <c r="L46" s="128" t="s">
        <v>24</v>
      </c>
      <c r="M46" s="135"/>
      <c r="N46" s="135"/>
      <c r="O46" s="135"/>
      <c r="P46" s="131" t="s">
        <v>24</v>
      </c>
      <c r="Q46" s="129"/>
      <c r="R46" s="135"/>
      <c r="S46" s="135"/>
      <c r="T46" s="54"/>
    </row>
    <row r="47" spans="1:20" s="66" customFormat="1" ht="15" hidden="1" customHeight="1" x14ac:dyDescent="0.25">
      <c r="A47" s="53"/>
      <c r="B47" s="134"/>
      <c r="C47" s="134"/>
      <c r="D47" s="134"/>
      <c r="E47" s="130" t="s">
        <v>24</v>
      </c>
      <c r="F47" s="131" t="s">
        <v>24</v>
      </c>
      <c r="G47" s="130"/>
      <c r="H47" s="134"/>
      <c r="I47" s="134"/>
      <c r="J47" s="132" t="s">
        <v>24</v>
      </c>
      <c r="K47" s="135"/>
      <c r="L47" s="128" t="s">
        <v>24</v>
      </c>
      <c r="M47" s="135"/>
      <c r="N47" s="135"/>
      <c r="O47" s="135"/>
      <c r="P47" s="131" t="s">
        <v>24</v>
      </c>
      <c r="Q47" s="129"/>
      <c r="R47" s="135"/>
      <c r="S47" s="135"/>
      <c r="T47" s="54"/>
    </row>
    <row r="48" spans="1:20" s="66" customFormat="1" ht="15" hidden="1" customHeight="1" x14ac:dyDescent="0.25">
      <c r="A48" s="53"/>
      <c r="B48" s="134"/>
      <c r="C48" s="134"/>
      <c r="D48" s="134"/>
      <c r="E48" s="130" t="s">
        <v>24</v>
      </c>
      <c r="F48" s="131" t="s">
        <v>24</v>
      </c>
      <c r="G48" s="130"/>
      <c r="H48" s="134"/>
      <c r="I48" s="134"/>
      <c r="J48" s="132" t="s">
        <v>24</v>
      </c>
      <c r="K48" s="135"/>
      <c r="L48" s="128" t="s">
        <v>24</v>
      </c>
      <c r="M48" s="135"/>
      <c r="N48" s="135"/>
      <c r="O48" s="135"/>
      <c r="P48" s="131" t="s">
        <v>24</v>
      </c>
      <c r="Q48" s="129"/>
      <c r="R48" s="135"/>
      <c r="S48" s="135"/>
      <c r="T48" s="54"/>
    </row>
    <row r="49" spans="1:22" ht="15" customHeight="1" x14ac:dyDescent="0.25">
      <c r="A49" s="5"/>
      <c r="B49" s="185" t="s">
        <v>145</v>
      </c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21"/>
      <c r="R49" s="121"/>
      <c r="S49" s="121"/>
      <c r="T49" s="21"/>
    </row>
    <row r="50" spans="1:22" ht="8.25" customHeight="1" x14ac:dyDescent="0.25">
      <c r="A50" s="5"/>
      <c r="B50" s="1"/>
      <c r="C50" s="1"/>
      <c r="D50" s="2"/>
      <c r="E50" s="2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6"/>
    </row>
    <row r="51" spans="1:22" ht="15" customHeight="1" x14ac:dyDescent="0.25">
      <c r="A51" s="9"/>
      <c r="B51" s="157" t="s">
        <v>252</v>
      </c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1"/>
    </row>
    <row r="52" spans="1:22" ht="8.25" customHeight="1" x14ac:dyDescent="0.25">
      <c r="A52" s="5"/>
      <c r="B52" s="1"/>
      <c r="C52" s="1"/>
      <c r="D52" s="2"/>
      <c r="E52" s="2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6"/>
      <c r="V52" s="67"/>
    </row>
    <row r="53" spans="1:22" ht="15" customHeight="1" x14ac:dyDescent="0.25">
      <c r="A53" s="5"/>
      <c r="B53" s="28" t="s">
        <v>44</v>
      </c>
      <c r="C53" s="22" t="s">
        <v>113</v>
      </c>
      <c r="D53" s="22" t="s">
        <v>5</v>
      </c>
      <c r="E53" s="22" t="s">
        <v>110</v>
      </c>
      <c r="F53" s="22" t="s">
        <v>111</v>
      </c>
      <c r="G53" s="22" t="s">
        <v>87</v>
      </c>
      <c r="H53" s="22" t="s">
        <v>6</v>
      </c>
      <c r="I53" s="22" t="s">
        <v>112</v>
      </c>
      <c r="J53" s="22" t="s">
        <v>105</v>
      </c>
      <c r="K53" s="186" t="s">
        <v>1</v>
      </c>
      <c r="L53" s="164"/>
      <c r="M53" s="164"/>
      <c r="N53" s="164"/>
      <c r="O53" s="164"/>
      <c r="P53" s="164"/>
      <c r="Q53" s="24"/>
      <c r="R53" s="24"/>
      <c r="S53" s="24"/>
      <c r="T53" s="6"/>
    </row>
    <row r="54" spans="1:22" ht="15" customHeight="1" x14ac:dyDescent="0.25">
      <c r="A54" s="5"/>
      <c r="B54" s="19"/>
      <c r="C54" s="20" t="s">
        <v>106</v>
      </c>
      <c r="D54" s="20"/>
      <c r="E54" s="20" t="s">
        <v>161</v>
      </c>
      <c r="F54" s="20" t="s">
        <v>163</v>
      </c>
      <c r="G54" s="20" t="s">
        <v>163</v>
      </c>
      <c r="H54" s="29"/>
      <c r="I54" s="20" t="s">
        <v>161</v>
      </c>
      <c r="J54" s="20" t="s">
        <v>163</v>
      </c>
      <c r="K54" s="186"/>
      <c r="L54" s="164"/>
      <c r="M54" s="164"/>
      <c r="N54" s="164"/>
      <c r="O54" s="164"/>
      <c r="P54" s="164"/>
      <c r="Q54" s="24"/>
      <c r="R54" s="24"/>
      <c r="S54" s="24"/>
      <c r="T54" s="6"/>
    </row>
    <row r="55" spans="1:22" s="66" customFormat="1" ht="15" customHeight="1" x14ac:dyDescent="0.25">
      <c r="A55" s="53"/>
      <c r="B55" s="129"/>
      <c r="C55" s="131"/>
      <c r="D55" s="128" t="s">
        <v>24</v>
      </c>
      <c r="E55" s="133"/>
      <c r="F55" s="133"/>
      <c r="G55" s="133"/>
      <c r="H55" s="128" t="s">
        <v>24</v>
      </c>
      <c r="I55" s="133"/>
      <c r="J55" s="133"/>
      <c r="K55" s="213"/>
      <c r="L55" s="214"/>
      <c r="M55" s="214"/>
      <c r="N55" s="214"/>
      <c r="O55" s="214"/>
      <c r="P55" s="214"/>
      <c r="Q55" s="214"/>
      <c r="R55" s="214"/>
      <c r="S55" s="215"/>
      <c r="T55" s="55"/>
    </row>
    <row r="56" spans="1:22" s="66" customFormat="1" x14ac:dyDescent="0.25">
      <c r="A56" s="53"/>
      <c r="B56" s="129"/>
      <c r="C56" s="131"/>
      <c r="D56" s="128" t="s">
        <v>24</v>
      </c>
      <c r="E56" s="133"/>
      <c r="F56" s="133"/>
      <c r="G56" s="133"/>
      <c r="H56" s="128" t="s">
        <v>24</v>
      </c>
      <c r="I56" s="133"/>
      <c r="J56" s="133"/>
      <c r="K56" s="213"/>
      <c r="L56" s="214"/>
      <c r="M56" s="214"/>
      <c r="N56" s="214"/>
      <c r="O56" s="214"/>
      <c r="P56" s="214"/>
      <c r="Q56" s="214"/>
      <c r="R56" s="214"/>
      <c r="S56" s="215"/>
      <c r="T56" s="55"/>
    </row>
    <row r="57" spans="1:22" s="66" customFormat="1" ht="15" hidden="1" customHeight="1" x14ac:dyDescent="0.25">
      <c r="A57" s="53"/>
      <c r="B57" s="129"/>
      <c r="C57" s="131"/>
      <c r="D57" s="128" t="s">
        <v>24</v>
      </c>
      <c r="E57" s="133"/>
      <c r="F57" s="133"/>
      <c r="G57" s="133"/>
      <c r="H57" s="128" t="s">
        <v>24</v>
      </c>
      <c r="I57" s="133"/>
      <c r="J57" s="133"/>
      <c r="K57" s="213"/>
      <c r="L57" s="214"/>
      <c r="M57" s="214"/>
      <c r="N57" s="214"/>
      <c r="O57" s="214"/>
      <c r="P57" s="214"/>
      <c r="Q57" s="214"/>
      <c r="R57" s="214"/>
      <c r="S57" s="215"/>
      <c r="T57" s="55"/>
    </row>
    <row r="58" spans="1:22" s="66" customFormat="1" ht="15" hidden="1" customHeight="1" x14ac:dyDescent="0.25">
      <c r="A58" s="53"/>
      <c r="B58" s="129"/>
      <c r="C58" s="131"/>
      <c r="D58" s="128" t="s">
        <v>24</v>
      </c>
      <c r="E58" s="133"/>
      <c r="F58" s="133"/>
      <c r="G58" s="133"/>
      <c r="H58" s="128" t="s">
        <v>24</v>
      </c>
      <c r="I58" s="133"/>
      <c r="J58" s="133"/>
      <c r="K58" s="213"/>
      <c r="L58" s="214"/>
      <c r="M58" s="214"/>
      <c r="N58" s="214"/>
      <c r="O58" s="214"/>
      <c r="P58" s="214"/>
      <c r="Q58" s="214"/>
      <c r="R58" s="214"/>
      <c r="S58" s="215"/>
      <c r="T58" s="55"/>
    </row>
    <row r="59" spans="1:22" s="66" customFormat="1" ht="15" hidden="1" customHeight="1" x14ac:dyDescent="0.25">
      <c r="A59" s="53"/>
      <c r="B59" s="129"/>
      <c r="C59" s="131"/>
      <c r="D59" s="128" t="s">
        <v>24</v>
      </c>
      <c r="E59" s="133"/>
      <c r="F59" s="133"/>
      <c r="G59" s="133"/>
      <c r="H59" s="128" t="s">
        <v>24</v>
      </c>
      <c r="I59" s="133"/>
      <c r="J59" s="133"/>
      <c r="K59" s="213"/>
      <c r="L59" s="214"/>
      <c r="M59" s="214"/>
      <c r="N59" s="214"/>
      <c r="O59" s="214"/>
      <c r="P59" s="214"/>
      <c r="Q59" s="214"/>
      <c r="R59" s="214"/>
      <c r="S59" s="215"/>
      <c r="T59" s="55"/>
    </row>
    <row r="60" spans="1:22" s="66" customFormat="1" ht="15" hidden="1" customHeight="1" x14ac:dyDescent="0.25">
      <c r="A60" s="53"/>
      <c r="B60" s="129"/>
      <c r="C60" s="131"/>
      <c r="D60" s="128" t="s">
        <v>24</v>
      </c>
      <c r="E60" s="133"/>
      <c r="F60" s="133"/>
      <c r="G60" s="133"/>
      <c r="H60" s="128" t="s">
        <v>24</v>
      </c>
      <c r="I60" s="133"/>
      <c r="J60" s="133"/>
      <c r="K60" s="213"/>
      <c r="L60" s="214"/>
      <c r="M60" s="214"/>
      <c r="N60" s="214"/>
      <c r="O60" s="214"/>
      <c r="P60" s="214"/>
      <c r="Q60" s="214"/>
      <c r="R60" s="214"/>
      <c r="S60" s="215"/>
      <c r="T60" s="55"/>
    </row>
    <row r="61" spans="1:22" s="66" customFormat="1" ht="15" hidden="1" customHeight="1" x14ac:dyDescent="0.25">
      <c r="A61" s="53"/>
      <c r="B61" s="129"/>
      <c r="C61" s="131"/>
      <c r="D61" s="128" t="s">
        <v>24</v>
      </c>
      <c r="E61" s="133"/>
      <c r="F61" s="133"/>
      <c r="G61" s="133"/>
      <c r="H61" s="128" t="s">
        <v>24</v>
      </c>
      <c r="I61" s="133"/>
      <c r="J61" s="133"/>
      <c r="K61" s="213"/>
      <c r="L61" s="214"/>
      <c r="M61" s="214"/>
      <c r="N61" s="214"/>
      <c r="O61" s="214"/>
      <c r="P61" s="214"/>
      <c r="Q61" s="214"/>
      <c r="R61" s="214"/>
      <c r="S61" s="215"/>
      <c r="T61" s="55"/>
    </row>
    <row r="62" spans="1:22" s="66" customFormat="1" ht="15" hidden="1" customHeight="1" x14ac:dyDescent="0.25">
      <c r="A62" s="53"/>
      <c r="B62" s="129"/>
      <c r="C62" s="131"/>
      <c r="D62" s="128" t="s">
        <v>24</v>
      </c>
      <c r="E62" s="133"/>
      <c r="F62" s="133"/>
      <c r="G62" s="133"/>
      <c r="H62" s="128" t="s">
        <v>24</v>
      </c>
      <c r="I62" s="133"/>
      <c r="J62" s="133"/>
      <c r="K62" s="213"/>
      <c r="L62" s="214"/>
      <c r="M62" s="214"/>
      <c r="N62" s="214"/>
      <c r="O62" s="214"/>
      <c r="P62" s="214"/>
      <c r="Q62" s="214"/>
      <c r="R62" s="214"/>
      <c r="S62" s="215"/>
      <c r="T62" s="55"/>
    </row>
    <row r="63" spans="1:22" s="66" customFormat="1" ht="15" hidden="1" customHeight="1" x14ac:dyDescent="0.25">
      <c r="A63" s="53"/>
      <c r="B63" s="129"/>
      <c r="C63" s="131"/>
      <c r="D63" s="128" t="s">
        <v>24</v>
      </c>
      <c r="E63" s="133"/>
      <c r="F63" s="133"/>
      <c r="G63" s="133"/>
      <c r="H63" s="128" t="s">
        <v>24</v>
      </c>
      <c r="I63" s="133"/>
      <c r="J63" s="133"/>
      <c r="K63" s="213"/>
      <c r="L63" s="214"/>
      <c r="M63" s="214"/>
      <c r="N63" s="214"/>
      <c r="O63" s="214"/>
      <c r="P63" s="214"/>
      <c r="Q63" s="214"/>
      <c r="R63" s="214"/>
      <c r="S63" s="215"/>
      <c r="T63" s="55"/>
    </row>
    <row r="64" spans="1:22" s="66" customFormat="1" ht="15" hidden="1" customHeight="1" x14ac:dyDescent="0.25">
      <c r="A64" s="53"/>
      <c r="B64" s="129"/>
      <c r="C64" s="131"/>
      <c r="D64" s="128" t="s">
        <v>24</v>
      </c>
      <c r="E64" s="133"/>
      <c r="F64" s="133"/>
      <c r="G64" s="133"/>
      <c r="H64" s="128" t="s">
        <v>24</v>
      </c>
      <c r="I64" s="133"/>
      <c r="J64" s="133"/>
      <c r="K64" s="213"/>
      <c r="L64" s="214"/>
      <c r="M64" s="214"/>
      <c r="N64" s="214"/>
      <c r="O64" s="214"/>
      <c r="P64" s="214"/>
      <c r="Q64" s="214"/>
      <c r="R64" s="214"/>
      <c r="S64" s="215"/>
      <c r="T64" s="55"/>
    </row>
    <row r="65" spans="1:20" s="66" customFormat="1" ht="15" hidden="1" customHeight="1" x14ac:dyDescent="0.25">
      <c r="A65" s="53"/>
      <c r="B65" s="129"/>
      <c r="C65" s="131"/>
      <c r="D65" s="128" t="s">
        <v>24</v>
      </c>
      <c r="E65" s="133"/>
      <c r="F65" s="133"/>
      <c r="G65" s="133"/>
      <c r="H65" s="128" t="s">
        <v>24</v>
      </c>
      <c r="I65" s="133"/>
      <c r="J65" s="133"/>
      <c r="K65" s="213"/>
      <c r="L65" s="214"/>
      <c r="M65" s="214"/>
      <c r="N65" s="214"/>
      <c r="O65" s="214"/>
      <c r="P65" s="214"/>
      <c r="Q65" s="214"/>
      <c r="R65" s="214"/>
      <c r="S65" s="215"/>
      <c r="T65" s="55"/>
    </row>
    <row r="66" spans="1:20" s="66" customFormat="1" ht="15" hidden="1" customHeight="1" x14ac:dyDescent="0.25">
      <c r="A66" s="53"/>
      <c r="B66" s="129"/>
      <c r="C66" s="131"/>
      <c r="D66" s="128" t="s">
        <v>24</v>
      </c>
      <c r="E66" s="133"/>
      <c r="F66" s="133"/>
      <c r="G66" s="133"/>
      <c r="H66" s="128" t="s">
        <v>24</v>
      </c>
      <c r="I66" s="133"/>
      <c r="J66" s="133"/>
      <c r="K66" s="213"/>
      <c r="L66" s="214"/>
      <c r="M66" s="214"/>
      <c r="N66" s="214"/>
      <c r="O66" s="214"/>
      <c r="P66" s="214"/>
      <c r="Q66" s="214"/>
      <c r="R66" s="214"/>
      <c r="S66" s="215"/>
      <c r="T66" s="55"/>
    </row>
    <row r="67" spans="1:20" ht="8.25" customHeight="1" x14ac:dyDescent="0.25">
      <c r="A67" s="5"/>
      <c r="B67" s="1"/>
      <c r="C67" s="1"/>
      <c r="D67" s="2"/>
      <c r="E67" s="2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6"/>
    </row>
    <row r="68" spans="1:20" ht="15" customHeight="1" x14ac:dyDescent="0.25">
      <c r="A68" s="9"/>
      <c r="B68" s="157" t="s">
        <v>46</v>
      </c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1"/>
    </row>
    <row r="69" spans="1:20" ht="8.25" customHeight="1" x14ac:dyDescent="0.25">
      <c r="A69" s="5"/>
      <c r="B69" s="1"/>
      <c r="C69" s="1"/>
      <c r="D69" s="2"/>
      <c r="E69" s="2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6"/>
    </row>
    <row r="70" spans="1:20" ht="15" customHeight="1" x14ac:dyDescent="0.25">
      <c r="A70" s="5"/>
      <c r="B70" s="28" t="s">
        <v>44</v>
      </c>
      <c r="C70" s="22" t="s">
        <v>114</v>
      </c>
      <c r="D70" s="22" t="s">
        <v>5</v>
      </c>
      <c r="E70" s="22" t="s">
        <v>110</v>
      </c>
      <c r="F70" s="22" t="s">
        <v>111</v>
      </c>
      <c r="G70" s="22" t="s">
        <v>87</v>
      </c>
      <c r="H70" s="22" t="s">
        <v>6</v>
      </c>
      <c r="I70" s="22" t="s">
        <v>112</v>
      </c>
      <c r="J70" s="22" t="s">
        <v>105</v>
      </c>
      <c r="K70" s="186" t="s">
        <v>1</v>
      </c>
      <c r="L70" s="164"/>
      <c r="M70" s="164"/>
      <c r="N70" s="164"/>
      <c r="O70" s="164"/>
      <c r="P70" s="164"/>
      <c r="Q70" s="24"/>
      <c r="R70" s="24"/>
      <c r="S70" s="24"/>
      <c r="T70" s="6"/>
    </row>
    <row r="71" spans="1:20" ht="15" customHeight="1" x14ac:dyDescent="0.25">
      <c r="A71" s="5"/>
      <c r="B71" s="19"/>
      <c r="C71" s="20" t="s">
        <v>106</v>
      </c>
      <c r="D71" s="20"/>
      <c r="E71" s="20" t="s">
        <v>161</v>
      </c>
      <c r="F71" s="20" t="s">
        <v>163</v>
      </c>
      <c r="G71" s="20" t="s">
        <v>163</v>
      </c>
      <c r="H71" s="29"/>
      <c r="I71" s="20" t="s">
        <v>161</v>
      </c>
      <c r="J71" s="20" t="s">
        <v>163</v>
      </c>
      <c r="K71" s="186"/>
      <c r="L71" s="164"/>
      <c r="M71" s="164"/>
      <c r="N71" s="164"/>
      <c r="O71" s="164"/>
      <c r="P71" s="164"/>
      <c r="Q71" s="24"/>
      <c r="R71" s="24"/>
      <c r="S71" s="24"/>
      <c r="T71" s="6"/>
    </row>
    <row r="72" spans="1:20" ht="15" customHeight="1" x14ac:dyDescent="0.25">
      <c r="A72" s="5"/>
      <c r="B72" s="129"/>
      <c r="C72" s="131"/>
      <c r="D72" s="132" t="s">
        <v>24</v>
      </c>
      <c r="E72" s="133"/>
      <c r="F72" s="133"/>
      <c r="G72" s="133"/>
      <c r="H72" s="128" t="s">
        <v>24</v>
      </c>
      <c r="I72" s="133"/>
      <c r="J72" s="133"/>
      <c r="K72" s="216"/>
      <c r="L72" s="216"/>
      <c r="M72" s="216"/>
      <c r="N72" s="216"/>
      <c r="O72" s="216"/>
      <c r="P72" s="216"/>
      <c r="Q72" s="216"/>
      <c r="R72" s="216"/>
      <c r="S72" s="216"/>
      <c r="T72" s="6"/>
    </row>
    <row r="73" spans="1:20" s="66" customFormat="1" ht="15" customHeight="1" x14ac:dyDescent="0.25">
      <c r="A73" s="53"/>
      <c r="B73" s="129"/>
      <c r="C73" s="131"/>
      <c r="D73" s="132" t="s">
        <v>24</v>
      </c>
      <c r="E73" s="133"/>
      <c r="F73" s="133"/>
      <c r="G73" s="133"/>
      <c r="H73" s="128" t="s">
        <v>24</v>
      </c>
      <c r="I73" s="133"/>
      <c r="J73" s="133"/>
      <c r="K73" s="216"/>
      <c r="L73" s="216"/>
      <c r="M73" s="216"/>
      <c r="N73" s="216"/>
      <c r="O73" s="216"/>
      <c r="P73" s="216"/>
      <c r="Q73" s="216"/>
      <c r="R73" s="216"/>
      <c r="S73" s="216"/>
      <c r="T73" s="55"/>
    </row>
    <row r="74" spans="1:20" s="66" customFormat="1" hidden="1" x14ac:dyDescent="0.25">
      <c r="A74" s="53"/>
      <c r="B74" s="129"/>
      <c r="C74" s="131"/>
      <c r="D74" s="132" t="s">
        <v>24</v>
      </c>
      <c r="E74" s="133"/>
      <c r="F74" s="133"/>
      <c r="G74" s="133"/>
      <c r="H74" s="128" t="s">
        <v>24</v>
      </c>
      <c r="I74" s="133"/>
      <c r="J74" s="133"/>
      <c r="K74" s="213"/>
      <c r="L74" s="214"/>
      <c r="M74" s="214"/>
      <c r="N74" s="214"/>
      <c r="O74" s="214"/>
      <c r="P74" s="214"/>
      <c r="Q74" s="214"/>
      <c r="R74" s="214"/>
      <c r="S74" s="215"/>
      <c r="T74" s="55"/>
    </row>
    <row r="75" spans="1:20" s="66" customFormat="1" ht="15" hidden="1" customHeight="1" x14ac:dyDescent="0.25">
      <c r="A75" s="53"/>
      <c r="B75" s="129"/>
      <c r="C75" s="131"/>
      <c r="D75" s="132" t="s">
        <v>24</v>
      </c>
      <c r="E75" s="133"/>
      <c r="F75" s="133"/>
      <c r="G75" s="133"/>
      <c r="H75" s="128" t="s">
        <v>24</v>
      </c>
      <c r="I75" s="133"/>
      <c r="J75" s="133"/>
      <c r="K75" s="216"/>
      <c r="L75" s="216"/>
      <c r="M75" s="216"/>
      <c r="N75" s="216"/>
      <c r="O75" s="216"/>
      <c r="P75" s="216"/>
      <c r="Q75" s="216"/>
      <c r="R75" s="216"/>
      <c r="S75" s="216"/>
      <c r="T75" s="55"/>
    </row>
    <row r="76" spans="1:20" s="66" customFormat="1" ht="15" hidden="1" customHeight="1" x14ac:dyDescent="0.25">
      <c r="A76" s="53"/>
      <c r="B76" s="129"/>
      <c r="C76" s="131"/>
      <c r="D76" s="132" t="s">
        <v>24</v>
      </c>
      <c r="E76" s="133"/>
      <c r="F76" s="133"/>
      <c r="G76" s="133"/>
      <c r="H76" s="128" t="s">
        <v>24</v>
      </c>
      <c r="I76" s="133"/>
      <c r="J76" s="133"/>
      <c r="K76" s="216"/>
      <c r="L76" s="216"/>
      <c r="M76" s="216"/>
      <c r="N76" s="216"/>
      <c r="O76" s="216"/>
      <c r="P76" s="216"/>
      <c r="Q76" s="216"/>
      <c r="R76" s="216"/>
      <c r="S76" s="216"/>
      <c r="T76" s="55"/>
    </row>
    <row r="77" spans="1:20" s="66" customFormat="1" ht="15" hidden="1" customHeight="1" x14ac:dyDescent="0.25">
      <c r="A77" s="53"/>
      <c r="B77" s="129"/>
      <c r="C77" s="131"/>
      <c r="D77" s="132" t="s">
        <v>24</v>
      </c>
      <c r="E77" s="133"/>
      <c r="F77" s="133"/>
      <c r="G77" s="133"/>
      <c r="H77" s="128" t="s">
        <v>24</v>
      </c>
      <c r="I77" s="133"/>
      <c r="J77" s="133"/>
      <c r="K77" s="216"/>
      <c r="L77" s="216"/>
      <c r="M77" s="216"/>
      <c r="N77" s="216"/>
      <c r="O77" s="216"/>
      <c r="P77" s="216"/>
      <c r="Q77" s="216"/>
      <c r="R77" s="216"/>
      <c r="S77" s="216"/>
      <c r="T77" s="55"/>
    </row>
    <row r="78" spans="1:20" s="66" customFormat="1" ht="15" hidden="1" customHeight="1" x14ac:dyDescent="0.25">
      <c r="A78" s="53"/>
      <c r="B78" s="129"/>
      <c r="C78" s="131"/>
      <c r="D78" s="132" t="s">
        <v>24</v>
      </c>
      <c r="E78" s="133"/>
      <c r="F78" s="133"/>
      <c r="G78" s="133"/>
      <c r="H78" s="128" t="s">
        <v>24</v>
      </c>
      <c r="I78" s="133"/>
      <c r="J78" s="133"/>
      <c r="K78" s="216"/>
      <c r="L78" s="216"/>
      <c r="M78" s="216"/>
      <c r="N78" s="216"/>
      <c r="O78" s="216"/>
      <c r="P78" s="216"/>
      <c r="Q78" s="216"/>
      <c r="R78" s="216"/>
      <c r="S78" s="216"/>
      <c r="T78" s="55"/>
    </row>
    <row r="79" spans="1:20" s="66" customFormat="1" ht="15" hidden="1" customHeight="1" x14ac:dyDescent="0.25">
      <c r="A79" s="53"/>
      <c r="B79" s="129"/>
      <c r="C79" s="131"/>
      <c r="D79" s="132" t="s">
        <v>24</v>
      </c>
      <c r="E79" s="133"/>
      <c r="F79" s="133"/>
      <c r="G79" s="133"/>
      <c r="H79" s="128" t="s">
        <v>24</v>
      </c>
      <c r="I79" s="133"/>
      <c r="J79" s="133"/>
      <c r="K79" s="216"/>
      <c r="L79" s="216"/>
      <c r="M79" s="216"/>
      <c r="N79" s="216"/>
      <c r="O79" s="216"/>
      <c r="P79" s="216"/>
      <c r="Q79" s="216"/>
      <c r="R79" s="216"/>
      <c r="S79" s="216"/>
      <c r="T79" s="55"/>
    </row>
    <row r="80" spans="1:20" s="66" customFormat="1" ht="15" hidden="1" customHeight="1" x14ac:dyDescent="0.25">
      <c r="A80" s="53"/>
      <c r="B80" s="129"/>
      <c r="C80" s="131"/>
      <c r="D80" s="132" t="s">
        <v>24</v>
      </c>
      <c r="E80" s="133"/>
      <c r="F80" s="133"/>
      <c r="G80" s="133"/>
      <c r="H80" s="128" t="s">
        <v>24</v>
      </c>
      <c r="I80" s="133"/>
      <c r="J80" s="133"/>
      <c r="K80" s="216"/>
      <c r="L80" s="216"/>
      <c r="M80" s="216"/>
      <c r="N80" s="216"/>
      <c r="O80" s="216"/>
      <c r="P80" s="216"/>
      <c r="Q80" s="216"/>
      <c r="R80" s="216"/>
      <c r="S80" s="216"/>
      <c r="T80" s="55"/>
    </row>
    <row r="81" spans="1:22" s="66" customFormat="1" ht="15" hidden="1" customHeight="1" x14ac:dyDescent="0.25">
      <c r="A81" s="53"/>
      <c r="B81" s="129"/>
      <c r="C81" s="131"/>
      <c r="D81" s="132" t="s">
        <v>24</v>
      </c>
      <c r="E81" s="133"/>
      <c r="F81" s="133"/>
      <c r="G81" s="133"/>
      <c r="H81" s="128" t="s">
        <v>24</v>
      </c>
      <c r="I81" s="133"/>
      <c r="J81" s="133"/>
      <c r="K81" s="216"/>
      <c r="L81" s="216"/>
      <c r="M81" s="216"/>
      <c r="N81" s="216"/>
      <c r="O81" s="216"/>
      <c r="P81" s="216"/>
      <c r="Q81" s="216"/>
      <c r="R81" s="216"/>
      <c r="S81" s="216"/>
      <c r="T81" s="55"/>
    </row>
    <row r="82" spans="1:22" s="66" customFormat="1" ht="15" hidden="1" customHeight="1" x14ac:dyDescent="0.25">
      <c r="A82" s="53"/>
      <c r="B82" s="129"/>
      <c r="C82" s="131"/>
      <c r="D82" s="132" t="s">
        <v>24</v>
      </c>
      <c r="E82" s="133"/>
      <c r="F82" s="133"/>
      <c r="G82" s="133"/>
      <c r="H82" s="128" t="s">
        <v>24</v>
      </c>
      <c r="I82" s="133"/>
      <c r="J82" s="133"/>
      <c r="K82" s="216"/>
      <c r="L82" s="216"/>
      <c r="M82" s="216"/>
      <c r="N82" s="216"/>
      <c r="O82" s="216"/>
      <c r="P82" s="216"/>
      <c r="Q82" s="216"/>
      <c r="R82" s="216"/>
      <c r="S82" s="216"/>
      <c r="T82" s="55"/>
    </row>
    <row r="83" spans="1:22" s="66" customFormat="1" ht="15" hidden="1" customHeight="1" x14ac:dyDescent="0.25">
      <c r="A83" s="53"/>
      <c r="B83" s="129"/>
      <c r="C83" s="131"/>
      <c r="D83" s="132" t="s">
        <v>24</v>
      </c>
      <c r="E83" s="133"/>
      <c r="F83" s="133"/>
      <c r="G83" s="133"/>
      <c r="H83" s="128" t="s">
        <v>24</v>
      </c>
      <c r="I83" s="133"/>
      <c r="J83" s="133"/>
      <c r="K83" s="216"/>
      <c r="L83" s="216"/>
      <c r="M83" s="216"/>
      <c r="N83" s="216"/>
      <c r="O83" s="216"/>
      <c r="P83" s="216"/>
      <c r="Q83" s="216"/>
      <c r="R83" s="216"/>
      <c r="S83" s="216"/>
      <c r="T83" s="55"/>
    </row>
    <row r="84" spans="1:22" ht="8.25" customHeight="1" x14ac:dyDescent="0.25">
      <c r="A84" s="5"/>
      <c r="B84" s="1"/>
      <c r="C84" s="1"/>
      <c r="D84" s="2"/>
      <c r="E84" s="2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6"/>
    </row>
    <row r="85" spans="1:22" ht="15" customHeight="1" x14ac:dyDescent="0.25">
      <c r="A85" s="9"/>
      <c r="B85" s="157" t="s">
        <v>47</v>
      </c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31"/>
    </row>
    <row r="86" spans="1:22" ht="8.25" customHeight="1" x14ac:dyDescent="0.25">
      <c r="A86" s="5"/>
      <c r="B86" s="1"/>
      <c r="C86" s="1"/>
      <c r="D86" s="2"/>
      <c r="E86" s="2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6"/>
      <c r="V86" s="67"/>
    </row>
    <row r="87" spans="1:22" x14ac:dyDescent="0.25">
      <c r="A87" s="5"/>
      <c r="B87" s="28" t="s">
        <v>44</v>
      </c>
      <c r="C87" s="22" t="s">
        <v>115</v>
      </c>
      <c r="D87" s="22" t="s">
        <v>5</v>
      </c>
      <c r="E87" s="22" t="s">
        <v>110</v>
      </c>
      <c r="F87" s="22" t="s">
        <v>5</v>
      </c>
      <c r="G87" s="22" t="s">
        <v>110</v>
      </c>
      <c r="H87" s="22" t="s">
        <v>111</v>
      </c>
      <c r="I87" s="22" t="s">
        <v>6</v>
      </c>
      <c r="J87" s="22" t="s">
        <v>112</v>
      </c>
      <c r="K87" s="22" t="s">
        <v>105</v>
      </c>
      <c r="L87" s="22" t="s">
        <v>116</v>
      </c>
      <c r="M87" s="22" t="s">
        <v>117</v>
      </c>
      <c r="N87" s="186" t="s">
        <v>1</v>
      </c>
      <c r="O87" s="164"/>
      <c r="P87" s="164"/>
      <c r="Q87" s="164"/>
      <c r="R87" s="164"/>
      <c r="S87" s="164"/>
      <c r="T87" s="6"/>
    </row>
    <row r="88" spans="1:22" ht="15" customHeight="1" x14ac:dyDescent="0.25">
      <c r="A88" s="5"/>
      <c r="B88" s="19"/>
      <c r="C88" s="20" t="s">
        <v>106</v>
      </c>
      <c r="D88" s="20" t="s">
        <v>157</v>
      </c>
      <c r="E88" s="20" t="s">
        <v>159</v>
      </c>
      <c r="F88" s="20" t="s">
        <v>158</v>
      </c>
      <c r="G88" s="20" t="s">
        <v>162</v>
      </c>
      <c r="H88" s="20" t="s">
        <v>163</v>
      </c>
      <c r="I88" s="29"/>
      <c r="J88" s="20" t="s">
        <v>161</v>
      </c>
      <c r="K88" s="20" t="s">
        <v>163</v>
      </c>
      <c r="L88" s="20"/>
      <c r="M88" s="20" t="s">
        <v>161</v>
      </c>
      <c r="N88" s="201"/>
      <c r="O88" s="202"/>
      <c r="P88" s="202"/>
      <c r="Q88" s="202"/>
      <c r="R88" s="202"/>
      <c r="S88" s="202"/>
      <c r="T88" s="6"/>
    </row>
    <row r="89" spans="1:22" s="66" customFormat="1" x14ac:dyDescent="0.25">
      <c r="A89" s="53"/>
      <c r="B89" s="134"/>
      <c r="C89" s="130"/>
      <c r="D89" s="132" t="s">
        <v>24</v>
      </c>
      <c r="E89" s="135"/>
      <c r="F89" s="132" t="s">
        <v>24</v>
      </c>
      <c r="G89" s="135"/>
      <c r="H89" s="135"/>
      <c r="I89" s="132" t="s">
        <v>24</v>
      </c>
      <c r="J89" s="135"/>
      <c r="K89" s="135"/>
      <c r="L89" s="135" t="s">
        <v>24</v>
      </c>
      <c r="M89" s="135"/>
      <c r="N89" s="203"/>
      <c r="O89" s="204"/>
      <c r="P89" s="204"/>
      <c r="Q89" s="204"/>
      <c r="R89" s="204"/>
      <c r="S89" s="205"/>
      <c r="T89" s="55"/>
    </row>
    <row r="90" spans="1:22" s="66" customFormat="1" ht="15" customHeight="1" x14ac:dyDescent="0.25">
      <c r="A90" s="53"/>
      <c r="B90" s="134"/>
      <c r="C90" s="130"/>
      <c r="D90" s="132" t="s">
        <v>24</v>
      </c>
      <c r="E90" s="135"/>
      <c r="F90" s="132" t="s">
        <v>24</v>
      </c>
      <c r="G90" s="135"/>
      <c r="H90" s="135"/>
      <c r="I90" s="132" t="s">
        <v>24</v>
      </c>
      <c r="J90" s="135"/>
      <c r="K90" s="135"/>
      <c r="L90" s="135" t="s">
        <v>24</v>
      </c>
      <c r="M90" s="135"/>
      <c r="N90" s="203"/>
      <c r="O90" s="204"/>
      <c r="P90" s="204"/>
      <c r="Q90" s="204"/>
      <c r="R90" s="204"/>
      <c r="S90" s="205"/>
      <c r="T90" s="55"/>
    </row>
    <row r="91" spans="1:22" s="66" customFormat="1" ht="15" hidden="1" customHeight="1" x14ac:dyDescent="0.25">
      <c r="A91" s="53"/>
      <c r="B91" s="134"/>
      <c r="C91" s="130"/>
      <c r="D91" s="132" t="s">
        <v>24</v>
      </c>
      <c r="E91" s="135"/>
      <c r="F91" s="132" t="s">
        <v>24</v>
      </c>
      <c r="G91" s="135"/>
      <c r="H91" s="135"/>
      <c r="I91" s="132" t="s">
        <v>24</v>
      </c>
      <c r="J91" s="135"/>
      <c r="K91" s="135"/>
      <c r="L91" s="135" t="s">
        <v>24</v>
      </c>
      <c r="M91" s="135"/>
      <c r="N91" s="203"/>
      <c r="O91" s="204"/>
      <c r="P91" s="204"/>
      <c r="Q91" s="204"/>
      <c r="R91" s="204"/>
      <c r="S91" s="205"/>
      <c r="T91" s="55"/>
    </row>
    <row r="92" spans="1:22" s="66" customFormat="1" ht="15" hidden="1" customHeight="1" x14ac:dyDescent="0.25">
      <c r="A92" s="53"/>
      <c r="B92" s="134"/>
      <c r="C92" s="130"/>
      <c r="D92" s="132" t="s">
        <v>24</v>
      </c>
      <c r="E92" s="135"/>
      <c r="F92" s="132" t="s">
        <v>24</v>
      </c>
      <c r="G92" s="135"/>
      <c r="H92" s="135"/>
      <c r="I92" s="132" t="s">
        <v>24</v>
      </c>
      <c r="J92" s="135"/>
      <c r="K92" s="135"/>
      <c r="L92" s="135" t="s">
        <v>24</v>
      </c>
      <c r="M92" s="135"/>
      <c r="N92" s="203"/>
      <c r="O92" s="204"/>
      <c r="P92" s="204"/>
      <c r="Q92" s="204"/>
      <c r="R92" s="204"/>
      <c r="S92" s="205"/>
      <c r="T92" s="55"/>
    </row>
    <row r="93" spans="1:22" s="66" customFormat="1" ht="15" hidden="1" customHeight="1" x14ac:dyDescent="0.25">
      <c r="A93" s="53"/>
      <c r="B93" s="134"/>
      <c r="C93" s="130"/>
      <c r="D93" s="132" t="s">
        <v>24</v>
      </c>
      <c r="E93" s="135"/>
      <c r="F93" s="132" t="s">
        <v>24</v>
      </c>
      <c r="G93" s="135"/>
      <c r="H93" s="135"/>
      <c r="I93" s="132" t="s">
        <v>24</v>
      </c>
      <c r="J93" s="135"/>
      <c r="K93" s="135"/>
      <c r="L93" s="135" t="s">
        <v>24</v>
      </c>
      <c r="M93" s="135"/>
      <c r="N93" s="203"/>
      <c r="O93" s="204"/>
      <c r="P93" s="204"/>
      <c r="Q93" s="204"/>
      <c r="R93" s="204"/>
      <c r="S93" s="205"/>
      <c r="T93" s="55"/>
    </row>
    <row r="94" spans="1:22" s="66" customFormat="1" ht="15" hidden="1" customHeight="1" x14ac:dyDescent="0.25">
      <c r="A94" s="53"/>
      <c r="B94" s="134"/>
      <c r="C94" s="130"/>
      <c r="D94" s="132" t="s">
        <v>24</v>
      </c>
      <c r="E94" s="135"/>
      <c r="F94" s="132" t="s">
        <v>24</v>
      </c>
      <c r="G94" s="135"/>
      <c r="H94" s="135"/>
      <c r="I94" s="132" t="s">
        <v>24</v>
      </c>
      <c r="J94" s="135"/>
      <c r="K94" s="135"/>
      <c r="L94" s="135" t="s">
        <v>24</v>
      </c>
      <c r="M94" s="135"/>
      <c r="N94" s="203"/>
      <c r="O94" s="204"/>
      <c r="P94" s="204"/>
      <c r="Q94" s="204"/>
      <c r="R94" s="204"/>
      <c r="S94" s="205"/>
      <c r="T94" s="55"/>
    </row>
    <row r="95" spans="1:22" s="66" customFormat="1" ht="15" hidden="1" customHeight="1" x14ac:dyDescent="0.25">
      <c r="A95" s="53"/>
      <c r="B95" s="134"/>
      <c r="C95" s="130"/>
      <c r="D95" s="132" t="s">
        <v>24</v>
      </c>
      <c r="E95" s="135"/>
      <c r="F95" s="132" t="s">
        <v>24</v>
      </c>
      <c r="G95" s="135"/>
      <c r="H95" s="135"/>
      <c r="I95" s="132" t="s">
        <v>24</v>
      </c>
      <c r="J95" s="135"/>
      <c r="K95" s="135"/>
      <c r="L95" s="135" t="s">
        <v>24</v>
      </c>
      <c r="M95" s="135"/>
      <c r="N95" s="203"/>
      <c r="O95" s="204"/>
      <c r="P95" s="204"/>
      <c r="Q95" s="204"/>
      <c r="R95" s="204"/>
      <c r="S95" s="205"/>
      <c r="T95" s="55"/>
    </row>
    <row r="96" spans="1:22" s="66" customFormat="1" ht="15" hidden="1" customHeight="1" x14ac:dyDescent="0.25">
      <c r="A96" s="53"/>
      <c r="B96" s="134"/>
      <c r="C96" s="130"/>
      <c r="D96" s="132" t="s">
        <v>24</v>
      </c>
      <c r="E96" s="135"/>
      <c r="F96" s="132" t="s">
        <v>24</v>
      </c>
      <c r="G96" s="135"/>
      <c r="H96" s="135"/>
      <c r="I96" s="132" t="s">
        <v>24</v>
      </c>
      <c r="J96" s="135"/>
      <c r="K96" s="135"/>
      <c r="L96" s="135" t="s">
        <v>24</v>
      </c>
      <c r="M96" s="135"/>
      <c r="N96" s="203"/>
      <c r="O96" s="204"/>
      <c r="P96" s="204"/>
      <c r="Q96" s="204"/>
      <c r="R96" s="204"/>
      <c r="S96" s="205"/>
      <c r="T96" s="55"/>
    </row>
    <row r="97" spans="1:20" s="66" customFormat="1" ht="15" hidden="1" customHeight="1" x14ac:dyDescent="0.25">
      <c r="A97" s="53"/>
      <c r="B97" s="134"/>
      <c r="C97" s="130"/>
      <c r="D97" s="132" t="s">
        <v>24</v>
      </c>
      <c r="E97" s="135"/>
      <c r="F97" s="132" t="s">
        <v>24</v>
      </c>
      <c r="G97" s="135"/>
      <c r="H97" s="135"/>
      <c r="I97" s="132" t="s">
        <v>24</v>
      </c>
      <c r="J97" s="135"/>
      <c r="K97" s="135"/>
      <c r="L97" s="135" t="s">
        <v>24</v>
      </c>
      <c r="M97" s="135"/>
      <c r="N97" s="203"/>
      <c r="O97" s="204"/>
      <c r="P97" s="204"/>
      <c r="Q97" s="204"/>
      <c r="R97" s="204"/>
      <c r="S97" s="205"/>
      <c r="T97" s="55"/>
    </row>
    <row r="98" spans="1:20" s="66" customFormat="1" ht="15" hidden="1" customHeight="1" x14ac:dyDescent="0.25">
      <c r="A98" s="53"/>
      <c r="B98" s="134"/>
      <c r="C98" s="130"/>
      <c r="D98" s="132" t="s">
        <v>24</v>
      </c>
      <c r="E98" s="135"/>
      <c r="F98" s="132" t="s">
        <v>24</v>
      </c>
      <c r="G98" s="135"/>
      <c r="H98" s="135"/>
      <c r="I98" s="132" t="s">
        <v>24</v>
      </c>
      <c r="J98" s="135"/>
      <c r="K98" s="135"/>
      <c r="L98" s="135" t="s">
        <v>24</v>
      </c>
      <c r="M98" s="135"/>
      <c r="N98" s="203"/>
      <c r="O98" s="204"/>
      <c r="P98" s="204"/>
      <c r="Q98" s="204"/>
      <c r="R98" s="204"/>
      <c r="S98" s="205"/>
      <c r="T98" s="55"/>
    </row>
    <row r="99" spans="1:20" s="66" customFormat="1" ht="15" hidden="1" customHeight="1" x14ac:dyDescent="0.25">
      <c r="A99" s="53"/>
      <c r="B99" s="134"/>
      <c r="C99" s="130"/>
      <c r="D99" s="132" t="s">
        <v>24</v>
      </c>
      <c r="E99" s="135"/>
      <c r="F99" s="132" t="s">
        <v>24</v>
      </c>
      <c r="G99" s="135"/>
      <c r="H99" s="135"/>
      <c r="I99" s="132" t="s">
        <v>24</v>
      </c>
      <c r="J99" s="135"/>
      <c r="K99" s="135"/>
      <c r="L99" s="135" t="s">
        <v>24</v>
      </c>
      <c r="M99" s="135"/>
      <c r="N99" s="203"/>
      <c r="O99" s="204"/>
      <c r="P99" s="204"/>
      <c r="Q99" s="204"/>
      <c r="R99" s="204"/>
      <c r="S99" s="205"/>
      <c r="T99" s="55"/>
    </row>
    <row r="100" spans="1:20" s="66" customFormat="1" ht="15" hidden="1" customHeight="1" x14ac:dyDescent="0.25">
      <c r="A100" s="53"/>
      <c r="B100" s="134"/>
      <c r="C100" s="130"/>
      <c r="D100" s="132" t="s">
        <v>24</v>
      </c>
      <c r="E100" s="135"/>
      <c r="F100" s="132" t="s">
        <v>24</v>
      </c>
      <c r="G100" s="135"/>
      <c r="H100" s="135"/>
      <c r="I100" s="132" t="s">
        <v>24</v>
      </c>
      <c r="J100" s="135"/>
      <c r="K100" s="135"/>
      <c r="L100" s="135" t="s">
        <v>24</v>
      </c>
      <c r="M100" s="135"/>
      <c r="N100" s="203"/>
      <c r="O100" s="204"/>
      <c r="P100" s="204"/>
      <c r="Q100" s="204"/>
      <c r="R100" s="204"/>
      <c r="S100" s="205"/>
      <c r="T100" s="55"/>
    </row>
    <row r="101" spans="1:20" ht="8.25" customHeight="1" x14ac:dyDescent="0.25">
      <c r="A101" s="5"/>
      <c r="B101" s="1"/>
      <c r="C101" s="1"/>
      <c r="D101" s="2"/>
      <c r="E101" s="2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6"/>
    </row>
    <row r="102" spans="1:20" ht="15" customHeight="1" x14ac:dyDescent="0.25">
      <c r="A102" s="9"/>
      <c r="B102" s="157" t="s">
        <v>49</v>
      </c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31"/>
    </row>
    <row r="103" spans="1:20" ht="8.25" customHeight="1" x14ac:dyDescent="0.25">
      <c r="A103" s="5"/>
      <c r="B103" s="1"/>
      <c r="C103" s="1"/>
      <c r="D103" s="2"/>
      <c r="E103" s="2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6"/>
    </row>
    <row r="104" spans="1:20" ht="15" customHeight="1" x14ac:dyDescent="0.25">
      <c r="A104" s="5"/>
      <c r="B104" s="28" t="s">
        <v>44</v>
      </c>
      <c r="C104" s="22" t="s">
        <v>5</v>
      </c>
      <c r="D104" s="22" t="s">
        <v>110</v>
      </c>
      <c r="E104" s="22" t="s">
        <v>5</v>
      </c>
      <c r="F104" s="22" t="s">
        <v>110</v>
      </c>
      <c r="G104" s="22" t="s">
        <v>111</v>
      </c>
      <c r="H104" s="22" t="s">
        <v>6</v>
      </c>
      <c r="I104" s="22" t="s">
        <v>112</v>
      </c>
      <c r="J104" s="22" t="s">
        <v>105</v>
      </c>
      <c r="K104" s="22" t="s">
        <v>116</v>
      </c>
      <c r="L104" s="22" t="s">
        <v>117</v>
      </c>
      <c r="M104" s="186" t="s">
        <v>1</v>
      </c>
      <c r="N104" s="164"/>
      <c r="O104" s="164"/>
      <c r="P104" s="164"/>
      <c r="Q104" s="164"/>
      <c r="R104" s="164"/>
      <c r="S104" s="164"/>
      <c r="T104" s="6"/>
    </row>
    <row r="105" spans="1:20" ht="15" customHeight="1" x14ac:dyDescent="0.25">
      <c r="A105" s="5"/>
      <c r="B105" s="19"/>
      <c r="C105" s="20" t="s">
        <v>157</v>
      </c>
      <c r="D105" s="20" t="s">
        <v>159</v>
      </c>
      <c r="E105" s="20" t="s">
        <v>158</v>
      </c>
      <c r="F105" s="20" t="s">
        <v>162</v>
      </c>
      <c r="G105" s="20" t="s">
        <v>163</v>
      </c>
      <c r="H105" s="29"/>
      <c r="I105" s="20" t="s">
        <v>161</v>
      </c>
      <c r="J105" s="20" t="s">
        <v>163</v>
      </c>
      <c r="K105" s="22"/>
      <c r="L105" s="20" t="s">
        <v>161</v>
      </c>
      <c r="M105" s="197"/>
      <c r="N105" s="165"/>
      <c r="O105" s="165"/>
      <c r="P105" s="165"/>
      <c r="Q105" s="165"/>
      <c r="R105" s="165"/>
      <c r="S105" s="165"/>
      <c r="T105" s="6"/>
    </row>
    <row r="106" spans="1:20" s="66" customFormat="1" ht="15" customHeight="1" x14ac:dyDescent="0.25">
      <c r="A106" s="53"/>
      <c r="B106" s="134"/>
      <c r="C106" s="132" t="s">
        <v>24</v>
      </c>
      <c r="D106" s="135"/>
      <c r="E106" s="132" t="s">
        <v>24</v>
      </c>
      <c r="F106" s="135"/>
      <c r="G106" s="135"/>
      <c r="H106" s="132" t="s">
        <v>24</v>
      </c>
      <c r="I106" s="135"/>
      <c r="J106" s="135"/>
      <c r="K106" s="135" t="s">
        <v>24</v>
      </c>
      <c r="L106" s="135"/>
      <c r="M106" s="210"/>
      <c r="N106" s="211"/>
      <c r="O106" s="211"/>
      <c r="P106" s="211"/>
      <c r="Q106" s="211"/>
      <c r="R106" s="211"/>
      <c r="S106" s="212"/>
      <c r="T106" s="55"/>
    </row>
    <row r="107" spans="1:20" s="66" customFormat="1" ht="15" customHeight="1" x14ac:dyDescent="0.25">
      <c r="A107" s="53"/>
      <c r="B107" s="134"/>
      <c r="C107" s="132" t="s">
        <v>24</v>
      </c>
      <c r="D107" s="135"/>
      <c r="E107" s="132" t="s">
        <v>24</v>
      </c>
      <c r="F107" s="135"/>
      <c r="G107" s="135"/>
      <c r="H107" s="132" t="s">
        <v>24</v>
      </c>
      <c r="I107" s="135"/>
      <c r="J107" s="135"/>
      <c r="K107" s="135" t="s">
        <v>24</v>
      </c>
      <c r="L107" s="135"/>
      <c r="M107" s="210"/>
      <c r="N107" s="211"/>
      <c r="O107" s="211"/>
      <c r="P107" s="211"/>
      <c r="Q107" s="211"/>
      <c r="R107" s="211"/>
      <c r="S107" s="212"/>
      <c r="T107" s="55"/>
    </row>
    <row r="108" spans="1:20" s="66" customFormat="1" ht="15" hidden="1" customHeight="1" x14ac:dyDescent="0.25">
      <c r="A108" s="53"/>
      <c r="B108" s="134"/>
      <c r="C108" s="132" t="s">
        <v>24</v>
      </c>
      <c r="D108" s="135"/>
      <c r="E108" s="132" t="s">
        <v>24</v>
      </c>
      <c r="F108" s="135"/>
      <c r="G108" s="135"/>
      <c r="H108" s="132" t="s">
        <v>24</v>
      </c>
      <c r="I108" s="135"/>
      <c r="J108" s="135"/>
      <c r="K108" s="135" t="s">
        <v>24</v>
      </c>
      <c r="L108" s="135"/>
      <c r="M108" s="210"/>
      <c r="N108" s="211"/>
      <c r="O108" s="211"/>
      <c r="P108" s="211"/>
      <c r="Q108" s="211"/>
      <c r="R108" s="211"/>
      <c r="S108" s="212"/>
      <c r="T108" s="55"/>
    </row>
    <row r="109" spans="1:20" s="66" customFormat="1" ht="15" hidden="1" customHeight="1" x14ac:dyDescent="0.25">
      <c r="A109" s="53"/>
      <c r="B109" s="134"/>
      <c r="C109" s="132" t="s">
        <v>24</v>
      </c>
      <c r="D109" s="135"/>
      <c r="E109" s="132" t="s">
        <v>24</v>
      </c>
      <c r="F109" s="135"/>
      <c r="G109" s="135"/>
      <c r="H109" s="132" t="s">
        <v>24</v>
      </c>
      <c r="I109" s="135"/>
      <c r="J109" s="135"/>
      <c r="K109" s="135" t="s">
        <v>24</v>
      </c>
      <c r="L109" s="135"/>
      <c r="M109" s="210"/>
      <c r="N109" s="211"/>
      <c r="O109" s="211"/>
      <c r="P109" s="211"/>
      <c r="Q109" s="211"/>
      <c r="R109" s="211"/>
      <c r="S109" s="212"/>
      <c r="T109" s="55"/>
    </row>
    <row r="110" spans="1:20" s="66" customFormat="1" ht="15" hidden="1" customHeight="1" x14ac:dyDescent="0.25">
      <c r="A110" s="53"/>
      <c r="B110" s="134"/>
      <c r="C110" s="132" t="s">
        <v>24</v>
      </c>
      <c r="D110" s="135"/>
      <c r="E110" s="132" t="s">
        <v>24</v>
      </c>
      <c r="F110" s="135"/>
      <c r="G110" s="135"/>
      <c r="H110" s="132" t="s">
        <v>24</v>
      </c>
      <c r="I110" s="135"/>
      <c r="J110" s="135"/>
      <c r="K110" s="135" t="s">
        <v>24</v>
      </c>
      <c r="L110" s="135"/>
      <c r="M110" s="210"/>
      <c r="N110" s="211"/>
      <c r="O110" s="211"/>
      <c r="P110" s="211"/>
      <c r="Q110" s="211"/>
      <c r="R110" s="211"/>
      <c r="S110" s="212"/>
      <c r="T110" s="55"/>
    </row>
    <row r="111" spans="1:20" s="66" customFormat="1" ht="15" hidden="1" customHeight="1" x14ac:dyDescent="0.25">
      <c r="A111" s="53"/>
      <c r="B111" s="134"/>
      <c r="C111" s="132" t="s">
        <v>24</v>
      </c>
      <c r="D111" s="135"/>
      <c r="E111" s="132" t="s">
        <v>24</v>
      </c>
      <c r="F111" s="135"/>
      <c r="G111" s="135"/>
      <c r="H111" s="132" t="s">
        <v>24</v>
      </c>
      <c r="I111" s="135"/>
      <c r="J111" s="135"/>
      <c r="K111" s="135" t="s">
        <v>24</v>
      </c>
      <c r="L111" s="135"/>
      <c r="M111" s="210"/>
      <c r="N111" s="211"/>
      <c r="O111" s="211"/>
      <c r="P111" s="211"/>
      <c r="Q111" s="211"/>
      <c r="R111" s="211"/>
      <c r="S111" s="212"/>
      <c r="T111" s="55"/>
    </row>
    <row r="112" spans="1:20" s="66" customFormat="1" ht="15" hidden="1" customHeight="1" x14ac:dyDescent="0.25">
      <c r="A112" s="53"/>
      <c r="B112" s="134"/>
      <c r="C112" s="132" t="s">
        <v>24</v>
      </c>
      <c r="D112" s="135"/>
      <c r="E112" s="132" t="s">
        <v>24</v>
      </c>
      <c r="F112" s="135"/>
      <c r="G112" s="135"/>
      <c r="H112" s="132" t="s">
        <v>24</v>
      </c>
      <c r="I112" s="135"/>
      <c r="J112" s="135"/>
      <c r="K112" s="135" t="s">
        <v>24</v>
      </c>
      <c r="L112" s="135"/>
      <c r="M112" s="210"/>
      <c r="N112" s="211"/>
      <c r="O112" s="211"/>
      <c r="P112" s="211"/>
      <c r="Q112" s="211"/>
      <c r="R112" s="211"/>
      <c r="S112" s="212"/>
      <c r="T112" s="55"/>
    </row>
    <row r="113" spans="1:20" s="66" customFormat="1" ht="15" hidden="1" customHeight="1" x14ac:dyDescent="0.25">
      <c r="A113" s="53"/>
      <c r="B113" s="134"/>
      <c r="C113" s="132" t="s">
        <v>24</v>
      </c>
      <c r="D113" s="135"/>
      <c r="E113" s="132" t="s">
        <v>24</v>
      </c>
      <c r="F113" s="135"/>
      <c r="G113" s="135"/>
      <c r="H113" s="132" t="s">
        <v>24</v>
      </c>
      <c r="I113" s="135"/>
      <c r="J113" s="135"/>
      <c r="K113" s="135" t="s">
        <v>24</v>
      </c>
      <c r="L113" s="135"/>
      <c r="M113" s="210"/>
      <c r="N113" s="211"/>
      <c r="O113" s="211"/>
      <c r="P113" s="211"/>
      <c r="Q113" s="211"/>
      <c r="R113" s="211"/>
      <c r="S113" s="212"/>
      <c r="T113" s="55"/>
    </row>
    <row r="114" spans="1:20" s="66" customFormat="1" ht="15" hidden="1" customHeight="1" x14ac:dyDescent="0.25">
      <c r="A114" s="53"/>
      <c r="B114" s="134"/>
      <c r="C114" s="132" t="s">
        <v>24</v>
      </c>
      <c r="D114" s="135"/>
      <c r="E114" s="132" t="s">
        <v>24</v>
      </c>
      <c r="F114" s="135"/>
      <c r="G114" s="135"/>
      <c r="H114" s="132" t="s">
        <v>24</v>
      </c>
      <c r="I114" s="135"/>
      <c r="J114" s="135"/>
      <c r="K114" s="135" t="s">
        <v>24</v>
      </c>
      <c r="L114" s="135"/>
      <c r="M114" s="210"/>
      <c r="N114" s="211"/>
      <c r="O114" s="211"/>
      <c r="P114" s="211"/>
      <c r="Q114" s="211"/>
      <c r="R114" s="211"/>
      <c r="S114" s="212"/>
      <c r="T114" s="55"/>
    </row>
    <row r="115" spans="1:20" s="66" customFormat="1" ht="15" hidden="1" customHeight="1" x14ac:dyDescent="0.25">
      <c r="A115" s="53"/>
      <c r="B115" s="134"/>
      <c r="C115" s="132" t="s">
        <v>24</v>
      </c>
      <c r="D115" s="135"/>
      <c r="E115" s="132" t="s">
        <v>24</v>
      </c>
      <c r="F115" s="135"/>
      <c r="G115" s="135"/>
      <c r="H115" s="132" t="s">
        <v>24</v>
      </c>
      <c r="I115" s="135"/>
      <c r="J115" s="135"/>
      <c r="K115" s="135" t="s">
        <v>24</v>
      </c>
      <c r="L115" s="135"/>
      <c r="M115" s="210"/>
      <c r="N115" s="211"/>
      <c r="O115" s="211"/>
      <c r="P115" s="211"/>
      <c r="Q115" s="211"/>
      <c r="R115" s="211"/>
      <c r="S115" s="212"/>
      <c r="T115" s="55"/>
    </row>
    <row r="116" spans="1:20" s="66" customFormat="1" ht="15" hidden="1" customHeight="1" x14ac:dyDescent="0.25">
      <c r="A116" s="53"/>
      <c r="B116" s="134"/>
      <c r="C116" s="132" t="s">
        <v>24</v>
      </c>
      <c r="D116" s="135"/>
      <c r="E116" s="132" t="s">
        <v>24</v>
      </c>
      <c r="F116" s="135"/>
      <c r="G116" s="135"/>
      <c r="H116" s="132" t="s">
        <v>24</v>
      </c>
      <c r="I116" s="135"/>
      <c r="J116" s="135"/>
      <c r="K116" s="135" t="s">
        <v>24</v>
      </c>
      <c r="L116" s="135"/>
      <c r="M116" s="210"/>
      <c r="N116" s="211"/>
      <c r="O116" s="211"/>
      <c r="P116" s="211"/>
      <c r="Q116" s="211"/>
      <c r="R116" s="211"/>
      <c r="S116" s="212"/>
      <c r="T116" s="55"/>
    </row>
    <row r="117" spans="1:20" s="66" customFormat="1" ht="15" hidden="1" customHeight="1" x14ac:dyDescent="0.25">
      <c r="A117" s="53"/>
      <c r="B117" s="134"/>
      <c r="C117" s="132" t="s">
        <v>24</v>
      </c>
      <c r="D117" s="135"/>
      <c r="E117" s="132" t="s">
        <v>24</v>
      </c>
      <c r="F117" s="135"/>
      <c r="G117" s="135"/>
      <c r="H117" s="132" t="s">
        <v>24</v>
      </c>
      <c r="I117" s="135"/>
      <c r="J117" s="135"/>
      <c r="K117" s="135" t="s">
        <v>24</v>
      </c>
      <c r="L117" s="135"/>
      <c r="M117" s="210"/>
      <c r="N117" s="211"/>
      <c r="O117" s="211"/>
      <c r="P117" s="211"/>
      <c r="Q117" s="211"/>
      <c r="R117" s="211"/>
      <c r="S117" s="212"/>
      <c r="T117" s="55"/>
    </row>
    <row r="118" spans="1:20" ht="8.25" customHeight="1" x14ac:dyDescent="0.25">
      <c r="A118" s="5"/>
      <c r="B118" s="1"/>
      <c r="C118" s="1"/>
      <c r="D118" s="16"/>
      <c r="E118" s="13"/>
      <c r="F118" s="16"/>
      <c r="G118" s="13"/>
      <c r="H118" s="13"/>
      <c r="I118" s="16"/>
      <c r="J118" s="13"/>
      <c r="K118" s="1"/>
      <c r="L118" s="13"/>
      <c r="M118" s="13"/>
      <c r="N118" s="13"/>
      <c r="O118" s="13"/>
      <c r="P118" s="1"/>
      <c r="Q118" s="1"/>
      <c r="R118" s="1"/>
      <c r="S118" s="1"/>
      <c r="T118" s="6"/>
    </row>
    <row r="119" spans="1:20" ht="15" customHeight="1" x14ac:dyDescent="0.25">
      <c r="A119" s="9"/>
      <c r="B119" s="157" t="s">
        <v>50</v>
      </c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31"/>
    </row>
    <row r="120" spans="1:20" ht="8.25" customHeight="1" x14ac:dyDescent="0.25">
      <c r="A120" s="5"/>
      <c r="B120" s="1"/>
      <c r="C120" s="1"/>
      <c r="D120" s="2"/>
      <c r="E120" s="2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6"/>
    </row>
    <row r="121" spans="1:20" x14ac:dyDescent="0.25">
      <c r="A121" s="5"/>
      <c r="B121" s="28" t="s">
        <v>44</v>
      </c>
      <c r="C121" s="22" t="s">
        <v>51</v>
      </c>
      <c r="D121" s="22" t="s">
        <v>5</v>
      </c>
      <c r="E121" s="22" t="s">
        <v>110</v>
      </c>
      <c r="F121" s="22" t="s">
        <v>5</v>
      </c>
      <c r="G121" s="22" t="s">
        <v>110</v>
      </c>
      <c r="H121" s="22" t="s">
        <v>111</v>
      </c>
      <c r="I121" s="22" t="s">
        <v>87</v>
      </c>
      <c r="J121" s="186" t="s">
        <v>1</v>
      </c>
      <c r="K121" s="164"/>
      <c r="L121" s="164"/>
      <c r="M121" s="164"/>
      <c r="N121" s="164"/>
      <c r="O121" s="164"/>
      <c r="P121" s="164"/>
      <c r="Q121" s="164"/>
      <c r="R121" s="164"/>
      <c r="S121" s="24"/>
      <c r="T121" s="6"/>
    </row>
    <row r="122" spans="1:20" x14ac:dyDescent="0.25">
      <c r="A122" s="5"/>
      <c r="B122" s="19"/>
      <c r="C122" s="20"/>
      <c r="D122" s="20" t="s">
        <v>157</v>
      </c>
      <c r="E122" s="20" t="s">
        <v>159</v>
      </c>
      <c r="F122" s="20" t="s">
        <v>158</v>
      </c>
      <c r="G122" s="20" t="s">
        <v>162</v>
      </c>
      <c r="H122" s="20" t="s">
        <v>163</v>
      </c>
      <c r="I122" s="20" t="s">
        <v>163</v>
      </c>
      <c r="J122" s="43"/>
      <c r="K122" s="24"/>
      <c r="L122" s="24"/>
      <c r="M122" s="24"/>
      <c r="N122" s="24"/>
      <c r="O122" s="24"/>
      <c r="P122" s="24"/>
      <c r="Q122" s="24"/>
      <c r="R122" s="24"/>
      <c r="S122" s="24"/>
      <c r="T122" s="6"/>
    </row>
    <row r="123" spans="1:20" x14ac:dyDescent="0.25">
      <c r="A123" s="5"/>
      <c r="B123" s="129"/>
      <c r="C123" s="134" t="s">
        <v>24</v>
      </c>
      <c r="D123" s="132" t="s">
        <v>24</v>
      </c>
      <c r="E123" s="133"/>
      <c r="F123" s="132" t="s">
        <v>24</v>
      </c>
      <c r="G123" s="133"/>
      <c r="H123" s="133"/>
      <c r="I123" s="135"/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6"/>
    </row>
    <row r="124" spans="1:20" x14ac:dyDescent="0.25">
      <c r="A124" s="5"/>
      <c r="B124" s="134"/>
      <c r="C124" s="134" t="s">
        <v>24</v>
      </c>
      <c r="D124" s="132" t="s">
        <v>24</v>
      </c>
      <c r="E124" s="133"/>
      <c r="F124" s="132" t="s">
        <v>24</v>
      </c>
      <c r="G124" s="133"/>
      <c r="H124" s="133"/>
      <c r="I124" s="135"/>
      <c r="J124" s="206"/>
      <c r="K124" s="207"/>
      <c r="L124" s="207"/>
      <c r="M124" s="207"/>
      <c r="N124" s="207"/>
      <c r="O124" s="207"/>
      <c r="P124" s="207"/>
      <c r="Q124" s="207"/>
      <c r="R124" s="207"/>
      <c r="S124" s="208"/>
      <c r="T124" s="6"/>
    </row>
    <row r="125" spans="1:20" hidden="1" x14ac:dyDescent="0.25">
      <c r="A125" s="5"/>
      <c r="B125" s="134"/>
      <c r="C125" s="134" t="s">
        <v>24</v>
      </c>
      <c r="D125" s="132" t="s">
        <v>24</v>
      </c>
      <c r="E125" s="133"/>
      <c r="F125" s="132" t="s">
        <v>24</v>
      </c>
      <c r="G125" s="133"/>
      <c r="H125" s="133"/>
      <c r="I125" s="135"/>
      <c r="J125" s="206"/>
      <c r="K125" s="207"/>
      <c r="L125" s="207"/>
      <c r="M125" s="207"/>
      <c r="N125" s="207"/>
      <c r="O125" s="207"/>
      <c r="P125" s="207"/>
      <c r="Q125" s="207"/>
      <c r="R125" s="207"/>
      <c r="S125" s="208"/>
      <c r="T125" s="6"/>
    </row>
    <row r="126" spans="1:20" hidden="1" x14ac:dyDescent="0.25">
      <c r="A126" s="5"/>
      <c r="B126" s="134"/>
      <c r="C126" s="134" t="s">
        <v>24</v>
      </c>
      <c r="D126" s="132" t="s">
        <v>24</v>
      </c>
      <c r="E126" s="133"/>
      <c r="F126" s="132" t="s">
        <v>24</v>
      </c>
      <c r="G126" s="133"/>
      <c r="H126" s="133"/>
      <c r="I126" s="135"/>
      <c r="J126" s="206"/>
      <c r="K126" s="207"/>
      <c r="L126" s="207"/>
      <c r="M126" s="207"/>
      <c r="N126" s="207"/>
      <c r="O126" s="207"/>
      <c r="P126" s="207"/>
      <c r="Q126" s="207"/>
      <c r="R126" s="207"/>
      <c r="S126" s="208"/>
      <c r="T126" s="6"/>
    </row>
    <row r="127" spans="1:20" hidden="1" x14ac:dyDescent="0.25">
      <c r="A127" s="5"/>
      <c r="B127" s="134"/>
      <c r="C127" s="134" t="s">
        <v>24</v>
      </c>
      <c r="D127" s="132" t="s">
        <v>24</v>
      </c>
      <c r="E127" s="133"/>
      <c r="F127" s="132" t="s">
        <v>24</v>
      </c>
      <c r="G127" s="133"/>
      <c r="H127" s="133"/>
      <c r="I127" s="135"/>
      <c r="J127" s="206"/>
      <c r="K127" s="207"/>
      <c r="L127" s="207"/>
      <c r="M127" s="207"/>
      <c r="N127" s="207"/>
      <c r="O127" s="207"/>
      <c r="P127" s="207"/>
      <c r="Q127" s="207"/>
      <c r="R127" s="207"/>
      <c r="S127" s="208"/>
      <c r="T127" s="6"/>
    </row>
    <row r="128" spans="1:20" hidden="1" x14ac:dyDescent="0.25">
      <c r="A128" s="5"/>
      <c r="B128" s="134"/>
      <c r="C128" s="134" t="s">
        <v>24</v>
      </c>
      <c r="D128" s="132" t="s">
        <v>24</v>
      </c>
      <c r="E128" s="133"/>
      <c r="F128" s="132" t="s">
        <v>24</v>
      </c>
      <c r="G128" s="133"/>
      <c r="H128" s="133"/>
      <c r="I128" s="135"/>
      <c r="J128" s="206"/>
      <c r="K128" s="207"/>
      <c r="L128" s="207"/>
      <c r="M128" s="207"/>
      <c r="N128" s="207"/>
      <c r="O128" s="207"/>
      <c r="P128" s="207"/>
      <c r="Q128" s="207"/>
      <c r="R128" s="207"/>
      <c r="S128" s="208"/>
      <c r="T128" s="6"/>
    </row>
    <row r="129" spans="1:20" hidden="1" x14ac:dyDescent="0.25">
      <c r="A129" s="5"/>
      <c r="B129" s="134"/>
      <c r="C129" s="134" t="s">
        <v>24</v>
      </c>
      <c r="D129" s="132" t="s">
        <v>24</v>
      </c>
      <c r="E129" s="133"/>
      <c r="F129" s="132" t="s">
        <v>24</v>
      </c>
      <c r="G129" s="133"/>
      <c r="H129" s="133"/>
      <c r="I129" s="135"/>
      <c r="J129" s="206"/>
      <c r="K129" s="207"/>
      <c r="L129" s="207"/>
      <c r="M129" s="207"/>
      <c r="N129" s="207"/>
      <c r="O129" s="207"/>
      <c r="P129" s="207"/>
      <c r="Q129" s="207"/>
      <c r="R129" s="207"/>
      <c r="S129" s="208"/>
      <c r="T129" s="6"/>
    </row>
    <row r="130" spans="1:20" hidden="1" x14ac:dyDescent="0.25">
      <c r="A130" s="5"/>
      <c r="B130" s="134"/>
      <c r="C130" s="134" t="s">
        <v>24</v>
      </c>
      <c r="D130" s="132" t="s">
        <v>24</v>
      </c>
      <c r="E130" s="133"/>
      <c r="F130" s="132" t="s">
        <v>24</v>
      </c>
      <c r="G130" s="133"/>
      <c r="H130" s="133"/>
      <c r="I130" s="135"/>
      <c r="J130" s="206"/>
      <c r="K130" s="207"/>
      <c r="L130" s="207"/>
      <c r="M130" s="207"/>
      <c r="N130" s="207"/>
      <c r="O130" s="207"/>
      <c r="P130" s="207"/>
      <c r="Q130" s="207"/>
      <c r="R130" s="207"/>
      <c r="S130" s="208"/>
      <c r="T130" s="6"/>
    </row>
    <row r="131" spans="1:20" hidden="1" x14ac:dyDescent="0.25">
      <c r="A131" s="5"/>
      <c r="B131" s="134"/>
      <c r="C131" s="134" t="s">
        <v>24</v>
      </c>
      <c r="D131" s="132" t="s">
        <v>24</v>
      </c>
      <c r="E131" s="133"/>
      <c r="F131" s="132" t="s">
        <v>24</v>
      </c>
      <c r="G131" s="133"/>
      <c r="H131" s="133"/>
      <c r="I131" s="135"/>
      <c r="J131" s="206"/>
      <c r="K131" s="207"/>
      <c r="L131" s="207"/>
      <c r="M131" s="207"/>
      <c r="N131" s="207"/>
      <c r="O131" s="207"/>
      <c r="P131" s="207"/>
      <c r="Q131" s="207"/>
      <c r="R131" s="207"/>
      <c r="S131" s="208"/>
      <c r="T131" s="6"/>
    </row>
    <row r="132" spans="1:20" hidden="1" x14ac:dyDescent="0.25">
      <c r="A132" s="5"/>
      <c r="B132" s="134"/>
      <c r="C132" s="134" t="s">
        <v>24</v>
      </c>
      <c r="D132" s="132" t="s">
        <v>24</v>
      </c>
      <c r="E132" s="133"/>
      <c r="F132" s="132" t="s">
        <v>24</v>
      </c>
      <c r="G132" s="133"/>
      <c r="H132" s="133"/>
      <c r="I132" s="135"/>
      <c r="J132" s="206"/>
      <c r="K132" s="207"/>
      <c r="L132" s="207"/>
      <c r="M132" s="207"/>
      <c r="N132" s="207"/>
      <c r="O132" s="207"/>
      <c r="P132" s="207"/>
      <c r="Q132" s="207"/>
      <c r="R132" s="207"/>
      <c r="S132" s="208"/>
      <c r="T132" s="6"/>
    </row>
    <row r="133" spans="1:20" hidden="1" x14ac:dyDescent="0.25">
      <c r="A133" s="5"/>
      <c r="B133" s="134"/>
      <c r="C133" s="134" t="s">
        <v>24</v>
      </c>
      <c r="D133" s="132" t="s">
        <v>24</v>
      </c>
      <c r="E133" s="133"/>
      <c r="F133" s="132" t="s">
        <v>24</v>
      </c>
      <c r="G133" s="133"/>
      <c r="H133" s="133"/>
      <c r="I133" s="135"/>
      <c r="J133" s="206"/>
      <c r="K133" s="207"/>
      <c r="L133" s="207"/>
      <c r="M133" s="207"/>
      <c r="N133" s="207"/>
      <c r="O133" s="207"/>
      <c r="P133" s="207"/>
      <c r="Q133" s="207"/>
      <c r="R133" s="207"/>
      <c r="S133" s="208"/>
      <c r="T133" s="6"/>
    </row>
    <row r="134" spans="1:20" hidden="1" x14ac:dyDescent="0.25">
      <c r="A134" s="5"/>
      <c r="B134" s="134"/>
      <c r="C134" s="134" t="s">
        <v>24</v>
      </c>
      <c r="D134" s="132" t="s">
        <v>24</v>
      </c>
      <c r="E134" s="133"/>
      <c r="F134" s="132" t="s">
        <v>24</v>
      </c>
      <c r="G134" s="133"/>
      <c r="H134" s="133"/>
      <c r="I134" s="135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6"/>
    </row>
    <row r="135" spans="1:20" ht="8.25" customHeight="1" x14ac:dyDescent="0.25">
      <c r="A135" s="5"/>
      <c r="B135" s="1"/>
      <c r="C135" s="1"/>
      <c r="D135" s="16"/>
      <c r="E135" s="13"/>
      <c r="F135" s="16"/>
      <c r="G135" s="13"/>
      <c r="H135" s="13"/>
      <c r="I135" s="16"/>
      <c r="J135" s="13"/>
      <c r="K135" s="1"/>
      <c r="L135" s="13"/>
      <c r="M135" s="13"/>
      <c r="N135" s="13"/>
      <c r="O135" s="13"/>
      <c r="P135" s="1"/>
      <c r="Q135" s="1"/>
      <c r="R135" s="1"/>
      <c r="S135" s="1"/>
      <c r="T135" s="6"/>
    </row>
    <row r="136" spans="1:20" ht="15" customHeight="1" x14ac:dyDescent="0.25">
      <c r="A136" s="9"/>
      <c r="B136" s="157" t="s">
        <v>88</v>
      </c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31"/>
    </row>
    <row r="137" spans="1:20" ht="8.25" customHeight="1" x14ac:dyDescent="0.25">
      <c r="A137" s="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6"/>
    </row>
    <row r="138" spans="1:20" ht="15" customHeight="1" x14ac:dyDescent="0.25">
      <c r="A138" s="5"/>
      <c r="B138" s="26" t="s">
        <v>89</v>
      </c>
      <c r="C138" s="13"/>
      <c r="D138" s="13"/>
      <c r="E138" s="13"/>
      <c r="F138" s="13"/>
      <c r="G138" s="13"/>
      <c r="H138" s="13"/>
      <c r="I138" s="200" t="s">
        <v>121</v>
      </c>
      <c r="J138" s="200"/>
      <c r="K138" s="13"/>
      <c r="L138" s="13"/>
      <c r="M138" s="13"/>
      <c r="N138" s="13"/>
      <c r="O138" s="13"/>
      <c r="P138" s="13"/>
      <c r="Q138" s="13"/>
      <c r="R138" s="13"/>
      <c r="S138" s="13"/>
      <c r="T138" s="6"/>
    </row>
    <row r="139" spans="1:20" ht="15" customHeight="1" x14ac:dyDescent="0.35">
      <c r="A139" s="5"/>
      <c r="B139" s="1" t="str">
        <f>IF(C9="","K.A.",C9)</f>
        <v>K.A.</v>
      </c>
      <c r="C139" s="27" t="s">
        <v>90</v>
      </c>
      <c r="D139" s="122" t="str">
        <f>IF(C13="Geschosswohnungsbau",'Berechnung GWPEco,i'!D123,"")</f>
        <v/>
      </c>
      <c r="E139" s="122">
        <f>IF(C13="Geschosswohnungsbau","",'Berechnung GWPEco,i'!D123)</f>
        <v>0</v>
      </c>
      <c r="F139" s="1" t="s">
        <v>168</v>
      </c>
      <c r="G139" s="13"/>
      <c r="H139" s="13"/>
      <c r="I139" s="1" t="str">
        <f>IF(B33="","K.A.",B33)</f>
        <v>K.A.</v>
      </c>
      <c r="J139" s="27" t="s">
        <v>90</v>
      </c>
      <c r="K139" s="123" t="str">
        <f>IF(I139="K.A.","-",'Berechnung GWPEco,i'!I123)</f>
        <v>-</v>
      </c>
      <c r="L139" s="1" t="s">
        <v>168</v>
      </c>
      <c r="M139" s="13"/>
      <c r="N139" s="13"/>
      <c r="O139" s="13"/>
      <c r="P139" s="13"/>
      <c r="Q139" s="13"/>
      <c r="R139" s="13"/>
      <c r="S139" s="13"/>
      <c r="T139" s="6"/>
    </row>
    <row r="140" spans="1:20" ht="15" customHeight="1" x14ac:dyDescent="0.35">
      <c r="A140" s="5"/>
      <c r="B140" s="1" t="s">
        <v>119</v>
      </c>
      <c r="C140" s="27" t="s">
        <v>91</v>
      </c>
      <c r="D140" s="124" t="str">
        <f>IF(C13="Geschosswohnungsbau",250,"")</f>
        <v/>
      </c>
      <c r="E140" s="124">
        <f>IF(C13="Geschosswohnungsbau","",320)</f>
        <v>320</v>
      </c>
      <c r="F140" s="1" t="s">
        <v>168</v>
      </c>
      <c r="G140" s="13"/>
      <c r="H140" s="13"/>
      <c r="I140" s="1" t="s">
        <v>137</v>
      </c>
      <c r="J140" s="27" t="s">
        <v>91</v>
      </c>
      <c r="K140" s="123" t="str">
        <f>IF(I139="K.A.","-",IF(G33&gt;10,126.5,40*SQRT(G33)))</f>
        <v>-</v>
      </c>
      <c r="L140" s="1" t="s">
        <v>168</v>
      </c>
      <c r="M140" s="13"/>
      <c r="N140" s="13"/>
      <c r="O140" s="13"/>
      <c r="P140" s="13"/>
      <c r="Q140" s="13"/>
      <c r="R140" s="13"/>
      <c r="S140" s="13"/>
      <c r="T140" s="6"/>
    </row>
    <row r="141" spans="1:20" ht="15" customHeight="1" x14ac:dyDescent="0.35">
      <c r="A141" s="5"/>
      <c r="B141" s="1" t="s">
        <v>92</v>
      </c>
      <c r="C141" s="27" t="s">
        <v>93</v>
      </c>
      <c r="D141" s="122" t="str">
        <f>IF(C13="Geschosswohnungsbau",ROUND(D139/D140,2),"")</f>
        <v/>
      </c>
      <c r="E141" s="122">
        <f>IF(C13="Geschosswohnungsbau","",ROUND(E139/E140,2))</f>
        <v>0</v>
      </c>
      <c r="F141" s="125" t="str" cm="1">
        <f t="array" ref="F141">IF(C13="Geschosswohnungsbau",_xlfn.IFS(D141&gt;1,"Oberhalb Ref.!",AND(D141&lt;=1,D141&gt;0.9),"TMRef",AND(D141&lt;=0.9,D141&gt;0.8),"TM-10",AND(D141&lt;=0.8,D141&gt;0.7),"TM-20",AND(D141&lt;=0.7,D141&gt;0.6),"TM-30",AND(D141&lt;=0.6,D141&gt;0.5),"TM-40",AND(D141&lt;=0.5,D141&gt;0.4),"TM-50",AND(D141&lt;=0.4,D141&gt;0.3),"TM-60",AND(D141&lt;=0.3),"TM-70"),_xlfn.IFS(E141&gt;1,"Oberhalb Ref.!",AND(E141&lt;=1,E141&gt;0.9),"TMRef",AND(E141&lt;=0.9,E141&gt;0.8),"TM-10",AND(E141&lt;=0.8,E141&gt;0.7),"TM-20",AND(E141&lt;=0.7,E141&gt;0.6),"TM-30",AND(E141&lt;=0.6,E141&gt;0.5),"TM-40",AND(E141&lt;=0.5,E141&gt;0.4),"TM-50",AND(E141&lt;=0.4,E141&gt;0.3),"TM-60",AND(E141&lt;=0.3),"TM-70"))</f>
        <v>TM-70</v>
      </c>
      <c r="G141" s="13"/>
      <c r="H141" s="13"/>
      <c r="I141" s="1" t="s">
        <v>92</v>
      </c>
      <c r="J141" s="27" t="s">
        <v>93</v>
      </c>
      <c r="K141" s="123" t="str">
        <f>IF(I139="K.A.","-",K139/K140)</f>
        <v>-</v>
      </c>
      <c r="L141" s="125" t="str" cm="1">
        <f t="array" ref="L141">IF(I139="K.A.","-",_xlfn.IFS(K141&gt;1,"Oberhalb Ref.!",AND(K141&lt;=1,K141&gt;0.9),"TMRef",AND(K141&lt;=0.9,K141&gt;0.8),"TM-10",AND(K141&lt;=0.8,K141&gt;0.7),"TM-20",AND(K141&lt;=0.7,K141&gt;0.6),"TM-30",AND(K141&lt;=0.6,K141&gt;0.5),"TM-40",AND(K141&lt;=0.5,K141&gt;0.4),"TM-50",AND(K141&lt;=0.4,K141&gt;0.3),"TM-60",AND(K141&lt;=0.3),"TM-70"))</f>
        <v>-</v>
      </c>
      <c r="M141" s="13"/>
      <c r="N141" s="13"/>
      <c r="O141" s="13"/>
      <c r="P141" s="13"/>
      <c r="Q141" s="13"/>
      <c r="R141" s="13"/>
      <c r="S141" s="13"/>
      <c r="T141" s="6"/>
    </row>
    <row r="142" spans="1:20" ht="15" customHeight="1" x14ac:dyDescent="0.25">
      <c r="A142" s="5"/>
      <c r="B142" s="1"/>
      <c r="C142" s="27"/>
      <c r="D142" s="123"/>
      <c r="E142" s="125"/>
      <c r="F142" s="13"/>
      <c r="G142" s="13"/>
      <c r="H142" s="13"/>
      <c r="I142" s="1"/>
      <c r="J142" s="27"/>
      <c r="K142" s="123"/>
      <c r="L142" s="125"/>
      <c r="M142" s="13"/>
      <c r="N142" s="13"/>
      <c r="O142" s="13"/>
      <c r="P142" s="13"/>
      <c r="Q142" s="13"/>
      <c r="R142" s="13"/>
      <c r="S142" s="13"/>
      <c r="T142" s="6"/>
    </row>
    <row r="143" spans="1:20" ht="15" customHeight="1" x14ac:dyDescent="0.35">
      <c r="A143" s="5"/>
      <c r="B143" s="1"/>
      <c r="C143" s="27"/>
      <c r="D143" s="123"/>
      <c r="E143" s="125"/>
      <c r="F143" s="13"/>
      <c r="G143" s="13"/>
      <c r="H143" s="13"/>
      <c r="I143" s="1" t="str">
        <f>IF(B34="","K.A.",B34)</f>
        <v>K.A.</v>
      </c>
      <c r="J143" s="27" t="s">
        <v>90</v>
      </c>
      <c r="K143" s="123" t="str">
        <f>IF(I143="K.A.","-",'Berechnung GWPEco,i'!I124)</f>
        <v>-</v>
      </c>
      <c r="L143" s="1" t="s">
        <v>168</v>
      </c>
      <c r="M143" s="13"/>
      <c r="N143" s="13"/>
      <c r="O143" s="13"/>
      <c r="P143" s="13"/>
      <c r="Q143" s="13"/>
      <c r="R143" s="13"/>
      <c r="S143" s="13"/>
      <c r="T143" s="6"/>
    </row>
    <row r="144" spans="1:20" ht="15" customHeight="1" x14ac:dyDescent="0.35">
      <c r="A144" s="5"/>
      <c r="B144" s="1"/>
      <c r="C144" s="27"/>
      <c r="D144" s="123"/>
      <c r="E144" s="125"/>
      <c r="F144" s="13"/>
      <c r="G144" s="13"/>
      <c r="H144" s="13"/>
      <c r="I144" s="1" t="s">
        <v>137</v>
      </c>
      <c r="J144" s="27" t="s">
        <v>91</v>
      </c>
      <c r="K144" s="123" t="str">
        <f>IF(I143="K.A.","-",IF(G34&gt;10,126.5,40*SQRT(G34)))</f>
        <v>-</v>
      </c>
      <c r="L144" s="1" t="s">
        <v>168</v>
      </c>
      <c r="M144" s="13"/>
      <c r="N144" s="13"/>
      <c r="O144" s="13"/>
      <c r="P144" s="13"/>
      <c r="Q144" s="13"/>
      <c r="R144" s="13"/>
      <c r="S144" s="13"/>
      <c r="T144" s="6"/>
    </row>
    <row r="145" spans="1:20" ht="15" customHeight="1" x14ac:dyDescent="0.35">
      <c r="A145" s="5"/>
      <c r="B145" s="1"/>
      <c r="C145" s="27"/>
      <c r="D145" s="123"/>
      <c r="E145" s="125"/>
      <c r="F145" s="13"/>
      <c r="G145" s="13"/>
      <c r="H145" s="13"/>
      <c r="I145" s="1" t="s">
        <v>92</v>
      </c>
      <c r="J145" s="27" t="s">
        <v>93</v>
      </c>
      <c r="K145" s="123" t="str">
        <f>IF(I143="K.A.","-",K143/K144)</f>
        <v>-</v>
      </c>
      <c r="L145" s="125" t="str" cm="1">
        <f t="array" ref="L145">IF(I143="K.A.","-",_xlfn.IFS(K145&gt;1,"Oberhalb Ref.!",AND(K145&lt;=1,K145&gt;0.9),"TMRef",AND(K145&lt;=0.9,K145&gt;0.8),"TM-10",AND(K145&lt;=0.8,K145&gt;0.7),"TM-20",AND(K145&lt;=0.7,K145&gt;0.6),"TM-30",AND(K145&lt;=0.6,K145&gt;0.5),"TM-40",AND(K145&lt;=0.5,K145&gt;0.4),"TM-50",AND(K145&lt;=0.4,K145&gt;0.3),"TM-60",AND(K145&lt;=0.3),"TM-70"))</f>
        <v>-</v>
      </c>
      <c r="M145" s="13"/>
      <c r="N145" s="13"/>
      <c r="O145" s="13"/>
      <c r="P145" s="13"/>
      <c r="Q145" s="13"/>
      <c r="R145" s="13"/>
      <c r="S145" s="13"/>
      <c r="T145" s="6"/>
    </row>
    <row r="146" spans="1:20" ht="15" customHeight="1" x14ac:dyDescent="0.25">
      <c r="A146" s="5"/>
      <c r="B146" s="1"/>
      <c r="C146" s="27"/>
      <c r="D146" s="123"/>
      <c r="E146" s="13"/>
      <c r="F146" s="13"/>
      <c r="G146" s="13"/>
      <c r="H146" s="13"/>
      <c r="I146" s="1"/>
      <c r="J146" s="27"/>
      <c r="K146" s="123"/>
      <c r="L146" s="125"/>
      <c r="M146" s="13"/>
      <c r="N146" s="13"/>
      <c r="O146" s="13"/>
      <c r="P146" s="13"/>
      <c r="Q146" s="13"/>
      <c r="R146" s="13"/>
      <c r="S146" s="13"/>
      <c r="T146" s="6"/>
    </row>
    <row r="147" spans="1:20" ht="15" customHeight="1" x14ac:dyDescent="0.35">
      <c r="A147" s="5"/>
      <c r="B147" s="1"/>
      <c r="C147" s="27"/>
      <c r="D147" s="123"/>
      <c r="E147" s="13"/>
      <c r="F147" s="13"/>
      <c r="G147" s="13"/>
      <c r="H147" s="13"/>
      <c r="I147" s="1" t="str">
        <f>IF(B35="","K.A.",B35)</f>
        <v>K.A.</v>
      </c>
      <c r="J147" s="27" t="s">
        <v>90</v>
      </c>
      <c r="K147" s="123" t="str">
        <f>IF(I147="K.A.","-",'Berechnung GWPEco,i'!I125)</f>
        <v>-</v>
      </c>
      <c r="L147" s="1" t="s">
        <v>168</v>
      </c>
      <c r="M147" s="13"/>
      <c r="N147" s="13"/>
      <c r="O147" s="13"/>
      <c r="P147" s="13"/>
      <c r="Q147" s="13"/>
      <c r="R147" s="13"/>
      <c r="S147" s="13"/>
      <c r="T147" s="6"/>
    </row>
    <row r="148" spans="1:20" ht="15" customHeight="1" x14ac:dyDescent="0.35">
      <c r="A148" s="5"/>
      <c r="B148" s="1"/>
      <c r="C148" s="27"/>
      <c r="D148" s="123"/>
      <c r="E148" s="13"/>
      <c r="F148" s="13"/>
      <c r="G148" s="13"/>
      <c r="H148" s="13"/>
      <c r="I148" s="1" t="s">
        <v>137</v>
      </c>
      <c r="J148" s="27" t="s">
        <v>91</v>
      </c>
      <c r="K148" s="123" t="str">
        <f>IF(I147="K.A.","-",IF(G35&gt;10,126.5,40*SQRT(G35)))</f>
        <v>-</v>
      </c>
      <c r="L148" s="1" t="s">
        <v>168</v>
      </c>
      <c r="M148" s="13"/>
      <c r="N148" s="13"/>
      <c r="O148" s="13"/>
      <c r="P148" s="13"/>
      <c r="Q148" s="13"/>
      <c r="R148" s="13"/>
      <c r="S148" s="13"/>
      <c r="T148" s="6"/>
    </row>
    <row r="149" spans="1:20" ht="15" customHeight="1" x14ac:dyDescent="0.35">
      <c r="A149" s="5"/>
      <c r="B149" s="1"/>
      <c r="C149" s="27"/>
      <c r="D149" s="24"/>
      <c r="E149" s="1"/>
      <c r="F149" s="13"/>
      <c r="G149" s="13"/>
      <c r="H149" s="13"/>
      <c r="I149" s="1" t="s">
        <v>92</v>
      </c>
      <c r="J149" s="27" t="s">
        <v>93</v>
      </c>
      <c r="K149" s="123" t="str">
        <f>IF(I147="K.A.","-",K147/K148)</f>
        <v>-</v>
      </c>
      <c r="L149" s="125" t="str" cm="1">
        <f t="array" ref="L149">IF(I147="K.A.","-",_xlfn.IFS(K149&gt;1,"Oberhalb Ref.!",AND(K149&lt;=1,K149&gt;0.9),"TMRef",AND(K149&lt;=0.9,K149&gt;0.8),"TM-10",AND(K149&lt;=0.8,K149&gt;0.7),"TM-20",AND(K149&lt;=0.7,K149&gt;0.6),"TM-30",AND(K149&lt;=0.6,K149&gt;0.5),"TM-40",AND(K149&lt;=0.5,K149&gt;0.4),"TM-50",AND(K149&lt;=0.4,K149&gt;0.3),"TM-60",AND(K149&lt;=0.3),"TM-70"))</f>
        <v>-</v>
      </c>
      <c r="M149" s="13"/>
      <c r="N149" s="13"/>
      <c r="O149" s="13"/>
      <c r="P149" s="13"/>
      <c r="Q149" s="13"/>
      <c r="R149" s="13"/>
      <c r="S149" s="13"/>
      <c r="T149" s="6"/>
    </row>
    <row r="150" spans="1:20" ht="15" customHeight="1" x14ac:dyDescent="0.25">
      <c r="A150" s="5"/>
      <c r="B150" s="1"/>
      <c r="C150" s="27"/>
      <c r="D150" s="24"/>
      <c r="E150" s="1"/>
      <c r="F150" s="13"/>
      <c r="G150" s="13"/>
      <c r="H150" s="13"/>
      <c r="I150" s="13"/>
      <c r="J150" s="13"/>
      <c r="K150" s="126"/>
      <c r="L150" s="13"/>
      <c r="M150" s="13"/>
      <c r="N150" s="13"/>
      <c r="O150" s="13"/>
      <c r="P150" s="13"/>
      <c r="Q150" s="13"/>
      <c r="R150" s="13"/>
      <c r="S150" s="13"/>
      <c r="T150" s="6"/>
    </row>
    <row r="151" spans="1:20" ht="15" customHeight="1" x14ac:dyDescent="0.35">
      <c r="A151" s="5"/>
      <c r="B151" s="1"/>
      <c r="C151" s="27"/>
      <c r="D151" s="24"/>
      <c r="E151" s="1"/>
      <c r="F151" s="13"/>
      <c r="G151" s="13"/>
      <c r="H151" s="13"/>
      <c r="I151" s="1" t="str">
        <f>IF(B36="","K.A.",B36)</f>
        <v>K.A.</v>
      </c>
      <c r="J151" s="27" t="s">
        <v>90</v>
      </c>
      <c r="K151" s="123" t="str">
        <f>IF(I151="K.A.","-",'Berechnung GWPEco,i'!I126)</f>
        <v>-</v>
      </c>
      <c r="L151" s="1" t="s">
        <v>168</v>
      </c>
      <c r="M151" s="13"/>
      <c r="N151" s="13"/>
      <c r="O151" s="13"/>
      <c r="P151" s="13"/>
      <c r="Q151" s="13"/>
      <c r="R151" s="13"/>
      <c r="S151" s="13"/>
      <c r="T151" s="6"/>
    </row>
    <row r="152" spans="1:20" ht="15" customHeight="1" x14ac:dyDescent="0.35">
      <c r="A152" s="5"/>
      <c r="B152" s="1"/>
      <c r="C152" s="27"/>
      <c r="D152" s="24"/>
      <c r="E152" s="1"/>
      <c r="F152" s="13"/>
      <c r="G152" s="13"/>
      <c r="H152" s="13"/>
      <c r="I152" s="1" t="s">
        <v>137</v>
      </c>
      <c r="J152" s="27" t="s">
        <v>91</v>
      </c>
      <c r="K152" s="123" t="str">
        <f>IF(I151="K.A.","-",IF(G36&gt;10,126.5,40*SQRT(G36)))</f>
        <v>-</v>
      </c>
      <c r="L152" s="1" t="s">
        <v>168</v>
      </c>
      <c r="M152" s="13"/>
      <c r="N152" s="13"/>
      <c r="O152" s="13"/>
      <c r="P152" s="13"/>
      <c r="Q152" s="13"/>
      <c r="R152" s="13"/>
      <c r="S152" s="13"/>
      <c r="T152" s="6"/>
    </row>
    <row r="153" spans="1:20" ht="15" customHeight="1" x14ac:dyDescent="0.35">
      <c r="A153" s="5"/>
      <c r="B153" s="1"/>
      <c r="C153" s="27"/>
      <c r="D153" s="24"/>
      <c r="E153" s="1"/>
      <c r="F153" s="13"/>
      <c r="G153" s="13"/>
      <c r="H153" s="13"/>
      <c r="I153" s="1" t="s">
        <v>92</v>
      </c>
      <c r="J153" s="27" t="s">
        <v>93</v>
      </c>
      <c r="K153" s="123" t="str">
        <f>IF(I151="K.A.","-",K151/K152)</f>
        <v>-</v>
      </c>
      <c r="L153" s="125" t="str" cm="1">
        <f t="array" ref="L153">IF(I151="K.A.","-",_xlfn.IFS(K153&gt;1,"Oberhalb Ref.!",AND(K153&lt;=1,K153&gt;0.9),"TMRef",AND(K153&lt;=0.9,K153&gt;0.8),"TM-10",AND(K153&lt;=0.8,K153&gt;0.7),"TM-20",AND(K153&lt;=0.7,K153&gt;0.6),"TM-30",AND(K153&lt;=0.6,K153&gt;0.5),"TM-40",AND(K153&lt;=0.5,K153&gt;0.4),"TM-50",AND(K153&lt;=0.4,K153&gt;0.3),"TM-60",AND(K153&lt;=0.3),"TM-70"))</f>
        <v>-</v>
      </c>
      <c r="M153" s="13"/>
      <c r="N153" s="13"/>
      <c r="O153" s="13"/>
      <c r="P153" s="13"/>
      <c r="Q153" s="13"/>
      <c r="R153" s="13"/>
      <c r="S153" s="13"/>
      <c r="T153" s="6"/>
    </row>
    <row r="154" spans="1:20" ht="15" customHeight="1" x14ac:dyDescent="0.25">
      <c r="A154" s="5"/>
      <c r="B154" s="1"/>
      <c r="C154" s="27"/>
      <c r="D154" s="24"/>
      <c r="E154" s="1"/>
      <c r="F154" s="13"/>
      <c r="G154" s="13"/>
      <c r="H154" s="13"/>
      <c r="I154" s="13"/>
      <c r="J154" s="13"/>
      <c r="K154" s="126"/>
      <c r="L154" s="13"/>
      <c r="M154" s="13"/>
      <c r="N154" s="13"/>
      <c r="O154" s="13"/>
      <c r="P154" s="13"/>
      <c r="Q154" s="13"/>
      <c r="R154" s="13"/>
      <c r="S154" s="13"/>
      <c r="T154" s="6"/>
    </row>
    <row r="155" spans="1:20" ht="15" customHeight="1" x14ac:dyDescent="0.35">
      <c r="A155" s="5"/>
      <c r="B155" s="1"/>
      <c r="C155" s="27"/>
      <c r="D155" s="24"/>
      <c r="E155" s="1"/>
      <c r="F155" s="13"/>
      <c r="G155" s="13"/>
      <c r="H155" s="13"/>
      <c r="I155" s="1" t="str">
        <f>IF(B37="","K.A.",B37)</f>
        <v>K.A.</v>
      </c>
      <c r="J155" s="27" t="s">
        <v>90</v>
      </c>
      <c r="K155" s="123" t="str">
        <f>IF(I155="K.A.","-",'Berechnung GWPEco,i'!I127)</f>
        <v>-</v>
      </c>
      <c r="L155" s="1" t="s">
        <v>168</v>
      </c>
      <c r="M155" s="13"/>
      <c r="N155" s="13"/>
      <c r="O155" s="13"/>
      <c r="P155" s="13"/>
      <c r="Q155" s="13"/>
      <c r="R155" s="13"/>
      <c r="S155" s="13"/>
      <c r="T155" s="6"/>
    </row>
    <row r="156" spans="1:20" ht="15" customHeight="1" x14ac:dyDescent="0.35">
      <c r="A156" s="5"/>
      <c r="B156" s="1"/>
      <c r="C156" s="27"/>
      <c r="D156" s="24"/>
      <c r="E156" s="1"/>
      <c r="F156" s="13"/>
      <c r="G156" s="13"/>
      <c r="H156" s="13"/>
      <c r="I156" s="1" t="s">
        <v>137</v>
      </c>
      <c r="J156" s="27" t="s">
        <v>91</v>
      </c>
      <c r="K156" s="123" t="str">
        <f>IF(I155="K.A.","-",IF(G37&gt;10,126.5,40*SQRT(G37)))</f>
        <v>-</v>
      </c>
      <c r="L156" s="1" t="s">
        <v>168</v>
      </c>
      <c r="M156" s="13"/>
      <c r="N156" s="13"/>
      <c r="O156" s="13"/>
      <c r="P156" s="13"/>
      <c r="Q156" s="13"/>
      <c r="R156" s="13"/>
      <c r="S156" s="13"/>
      <c r="T156" s="6"/>
    </row>
    <row r="157" spans="1:20" ht="15" customHeight="1" x14ac:dyDescent="0.35">
      <c r="A157" s="5"/>
      <c r="B157" s="13"/>
      <c r="C157" s="13"/>
      <c r="D157" s="13"/>
      <c r="E157" s="13"/>
      <c r="F157" s="13"/>
      <c r="G157" s="13"/>
      <c r="H157" s="13"/>
      <c r="I157" s="1" t="s">
        <v>92</v>
      </c>
      <c r="J157" s="27" t="s">
        <v>93</v>
      </c>
      <c r="K157" s="123" t="str">
        <f>IF(I155="K.A.","-",K155/K156)</f>
        <v>-</v>
      </c>
      <c r="L157" s="125" t="str" cm="1">
        <f t="array" ref="L157">IF(I155="K.A.","-",_xlfn.IFS(K157&gt;1,"Oberhalb Ref.!",AND(K157&lt;=1,K157&gt;0.9),"TMRef",AND(K157&lt;=0.9,K157&gt;0.8),"TM-10",AND(K157&lt;=0.8,K157&gt;0.7),"TM-20",AND(K157&lt;=0.7,K157&gt;0.6),"TM-30",AND(K157&lt;=0.6,K157&gt;0.5),"TM-40",AND(K157&lt;=0.5,K157&gt;0.4),"TM-50",AND(K157&lt;=0.4,K157&gt;0.3),"TM-60",AND(K157&lt;=0.3),"TM-70"))</f>
        <v>-</v>
      </c>
      <c r="M157" s="13"/>
      <c r="N157" s="13"/>
      <c r="O157" s="127"/>
      <c r="P157" s="127"/>
      <c r="Q157" s="127"/>
      <c r="R157" s="127"/>
      <c r="S157" s="127"/>
      <c r="T157" s="6"/>
    </row>
    <row r="158" spans="1:20" ht="15" hidden="1" customHeight="1" x14ac:dyDescent="0.25">
      <c r="A158" s="5"/>
      <c r="B158" s="13"/>
      <c r="C158" s="13"/>
      <c r="D158" s="13"/>
      <c r="E158" s="13"/>
      <c r="F158" s="13"/>
      <c r="G158" s="13"/>
      <c r="H158" s="13"/>
      <c r="I158" s="13"/>
      <c r="J158" s="13"/>
      <c r="K158" s="126"/>
      <c r="L158" s="13"/>
      <c r="M158" s="13"/>
      <c r="N158" s="13"/>
      <c r="O158" s="127"/>
      <c r="P158" s="127"/>
      <c r="Q158" s="127"/>
      <c r="R158" s="127"/>
      <c r="S158" s="127"/>
      <c r="T158" s="6"/>
    </row>
    <row r="159" spans="1:20" ht="15" hidden="1" customHeight="1" x14ac:dyDescent="0.35">
      <c r="A159" s="5"/>
      <c r="B159" s="13"/>
      <c r="C159" s="13"/>
      <c r="D159" s="13"/>
      <c r="E159" s="13"/>
      <c r="F159" s="13"/>
      <c r="G159" s="13"/>
      <c r="H159" s="13"/>
      <c r="I159" s="1" t="str">
        <f>IF(B38="","K.A.",B38)</f>
        <v>K.A.</v>
      </c>
      <c r="J159" s="27" t="s">
        <v>90</v>
      </c>
      <c r="K159" s="123" t="str">
        <f>IF(I159="K.A.","-",'Berechnung GWPEco,i'!I128)</f>
        <v>-</v>
      </c>
      <c r="L159" s="1" t="s">
        <v>168</v>
      </c>
      <c r="M159" s="13"/>
      <c r="N159" s="13"/>
      <c r="O159" s="127"/>
      <c r="P159" s="127"/>
      <c r="Q159" s="127"/>
      <c r="R159" s="127"/>
      <c r="S159" s="127"/>
      <c r="T159" s="6"/>
    </row>
    <row r="160" spans="1:20" ht="15" hidden="1" customHeight="1" x14ac:dyDescent="0.35">
      <c r="A160" s="5"/>
      <c r="B160" s="13"/>
      <c r="C160" s="13"/>
      <c r="D160" s="13"/>
      <c r="E160" s="13"/>
      <c r="F160" s="13"/>
      <c r="G160" s="13"/>
      <c r="H160" s="13"/>
      <c r="I160" s="1" t="s">
        <v>137</v>
      </c>
      <c r="J160" s="27" t="s">
        <v>91</v>
      </c>
      <c r="K160" s="123" t="str">
        <f>IF(I159="K.A.","-",IF(G38&gt;10,126.5,40*SQRT(G38)))</f>
        <v>-</v>
      </c>
      <c r="L160" s="1" t="s">
        <v>168</v>
      </c>
      <c r="M160" s="13"/>
      <c r="N160" s="13"/>
      <c r="O160" s="127"/>
      <c r="P160" s="127"/>
      <c r="Q160" s="127"/>
      <c r="R160" s="127"/>
      <c r="S160" s="127"/>
      <c r="T160" s="6"/>
    </row>
    <row r="161" spans="1:20" ht="15" hidden="1" customHeight="1" x14ac:dyDescent="0.35">
      <c r="A161" s="5"/>
      <c r="B161" s="13"/>
      <c r="C161" s="13"/>
      <c r="D161" s="13"/>
      <c r="E161" s="13"/>
      <c r="F161" s="13"/>
      <c r="G161" s="13"/>
      <c r="H161" s="13"/>
      <c r="I161" s="1" t="s">
        <v>92</v>
      </c>
      <c r="J161" s="27" t="s">
        <v>93</v>
      </c>
      <c r="K161" s="123" t="str">
        <f>IF(I159="K.A.","-",K159/K160)</f>
        <v>-</v>
      </c>
      <c r="L161" s="125" t="str" cm="1">
        <f t="array" ref="L161">IF(I159="K.A.","-",_xlfn.IFS(K161&gt;1,"Oberhalb Ref.!",AND(K161&lt;=1,K161&gt;0.9),"TMRef",AND(K161&lt;=0.9,K161&gt;0.8),"TM-10",AND(K161&lt;=0.8,K161&gt;0.7),"TM-20",AND(K161&lt;=0.7,K161&gt;0.6),"TM-30",AND(K161&lt;=0.6,K161&gt;0.5),"TM-40",AND(K161&lt;=0.5,K161&gt;0.4),"TM-50",AND(K161&lt;=0.4,K161&gt;0.3),"TM-60",AND(K161&lt;=0.3),"TM-70"))</f>
        <v>-</v>
      </c>
      <c r="M161" s="13"/>
      <c r="N161" s="13"/>
      <c r="O161" s="127"/>
      <c r="P161" s="127"/>
      <c r="Q161" s="127"/>
      <c r="R161" s="127"/>
      <c r="S161" s="127"/>
      <c r="T161" s="6"/>
    </row>
    <row r="162" spans="1:20" ht="15" hidden="1" customHeight="1" x14ac:dyDescent="0.25">
      <c r="A162" s="5"/>
      <c r="B162" s="13"/>
      <c r="C162" s="13"/>
      <c r="D162" s="13"/>
      <c r="E162" s="13"/>
      <c r="F162" s="13"/>
      <c r="G162" s="13"/>
      <c r="H162" s="13"/>
      <c r="I162" s="13"/>
      <c r="J162" s="13"/>
      <c r="K162" s="126"/>
      <c r="L162" s="13"/>
      <c r="M162" s="13"/>
      <c r="N162" s="13"/>
      <c r="O162" s="127"/>
      <c r="P162" s="127"/>
      <c r="Q162" s="127"/>
      <c r="R162" s="127"/>
      <c r="S162" s="127"/>
      <c r="T162" s="6"/>
    </row>
    <row r="163" spans="1:20" ht="15" hidden="1" customHeight="1" x14ac:dyDescent="0.35">
      <c r="A163" s="5"/>
      <c r="B163" s="13"/>
      <c r="C163" s="13"/>
      <c r="D163" s="13"/>
      <c r="E163" s="13"/>
      <c r="F163" s="13"/>
      <c r="G163" s="13"/>
      <c r="H163" s="13"/>
      <c r="I163" s="1" t="str">
        <f>IF(B39="","K.A.",B39)</f>
        <v>K.A.</v>
      </c>
      <c r="J163" s="27" t="s">
        <v>90</v>
      </c>
      <c r="K163" s="123" t="str">
        <f>IF(I163="K.A.","-",'Berechnung GWPEco,i'!I129)</f>
        <v>-</v>
      </c>
      <c r="L163" s="1" t="s">
        <v>168</v>
      </c>
      <c r="M163" s="13"/>
      <c r="N163" s="13"/>
      <c r="O163" s="127"/>
      <c r="P163" s="127"/>
      <c r="Q163" s="127"/>
      <c r="R163" s="127"/>
      <c r="S163" s="127"/>
      <c r="T163" s="6"/>
    </row>
    <row r="164" spans="1:20" ht="15" hidden="1" customHeight="1" x14ac:dyDescent="0.35">
      <c r="A164" s="5"/>
      <c r="B164" s="13"/>
      <c r="C164" s="13"/>
      <c r="D164" s="13"/>
      <c r="E164" s="13"/>
      <c r="F164" s="13"/>
      <c r="G164" s="13"/>
      <c r="H164" s="13"/>
      <c r="I164" s="1" t="s">
        <v>137</v>
      </c>
      <c r="J164" s="27" t="s">
        <v>91</v>
      </c>
      <c r="K164" s="123" t="str">
        <f>IF(I163="K.A.","-",IF(G39&gt;10,126.5,40*SQRT(G39)))</f>
        <v>-</v>
      </c>
      <c r="L164" s="1" t="s">
        <v>168</v>
      </c>
      <c r="M164" s="13"/>
      <c r="N164" s="13"/>
      <c r="O164" s="127"/>
      <c r="P164" s="127"/>
      <c r="Q164" s="127"/>
      <c r="R164" s="127"/>
      <c r="S164" s="127"/>
      <c r="T164" s="6"/>
    </row>
    <row r="165" spans="1:20" ht="15" hidden="1" customHeight="1" x14ac:dyDescent="0.35">
      <c r="A165" s="5"/>
      <c r="B165" s="13"/>
      <c r="C165" s="13"/>
      <c r="D165" s="13"/>
      <c r="E165" s="13"/>
      <c r="F165" s="13"/>
      <c r="G165" s="13"/>
      <c r="H165" s="13"/>
      <c r="I165" s="1" t="s">
        <v>92</v>
      </c>
      <c r="J165" s="27" t="s">
        <v>93</v>
      </c>
      <c r="K165" s="123" t="str">
        <f>IF(I163="K.A.","-",K163/K164)</f>
        <v>-</v>
      </c>
      <c r="L165" s="125" t="str" cm="1">
        <f t="array" ref="L165">IF(I163="K.A.","-",_xlfn.IFS(K165&gt;1,"Oberhalb Ref.!",AND(K165&lt;=1,K165&gt;0.9),"TMRef",AND(K165&lt;=0.9,K165&gt;0.8),"TM-10",AND(K165&lt;=0.8,K165&gt;0.7),"TM-20",AND(K165&lt;=0.7,K165&gt;0.6),"TM-30",AND(K165&lt;=0.6,K165&gt;0.5),"TM-40",AND(K165&lt;=0.5,K165&gt;0.4),"TM-50",AND(K165&lt;=0.4,K165&gt;0.3),"TM-60",AND(K165&lt;=0.3),"TM-70"))</f>
        <v>-</v>
      </c>
      <c r="M165" s="13"/>
      <c r="N165" s="13"/>
      <c r="O165" s="127"/>
      <c r="P165" s="127"/>
      <c r="Q165" s="127"/>
      <c r="R165" s="127"/>
      <c r="S165" s="127"/>
      <c r="T165" s="6"/>
    </row>
    <row r="166" spans="1:20" ht="15" hidden="1" customHeight="1" x14ac:dyDescent="0.25">
      <c r="A166" s="5"/>
      <c r="B166" s="13"/>
      <c r="C166" s="13"/>
      <c r="D166" s="13"/>
      <c r="E166" s="13"/>
      <c r="F166" s="13"/>
      <c r="G166" s="13"/>
      <c r="H166" s="13"/>
      <c r="I166" s="13"/>
      <c r="J166" s="13"/>
      <c r="K166" s="126"/>
      <c r="L166" s="13"/>
      <c r="M166" s="13"/>
      <c r="N166" s="13"/>
      <c r="O166" s="127"/>
      <c r="P166" s="127"/>
      <c r="Q166" s="127"/>
      <c r="R166" s="127"/>
      <c r="S166" s="127"/>
      <c r="T166" s="6"/>
    </row>
    <row r="167" spans="1:20" ht="15" hidden="1" customHeight="1" x14ac:dyDescent="0.35">
      <c r="A167" s="5"/>
      <c r="B167" s="13"/>
      <c r="C167" s="13"/>
      <c r="D167" s="13"/>
      <c r="E167" s="13"/>
      <c r="F167" s="13"/>
      <c r="G167" s="13"/>
      <c r="H167" s="13"/>
      <c r="I167" s="1" t="str">
        <f>IF(B40="","K.A.",B40)</f>
        <v>K.A.</v>
      </c>
      <c r="J167" s="27" t="s">
        <v>90</v>
      </c>
      <c r="K167" s="123" t="str">
        <f>IF(I167="K.A.","-",'Berechnung GWPEco,i'!I130)</f>
        <v>-</v>
      </c>
      <c r="L167" s="1" t="s">
        <v>168</v>
      </c>
      <c r="M167" s="13"/>
      <c r="N167" s="13"/>
      <c r="O167" s="127"/>
      <c r="P167" s="127"/>
      <c r="Q167" s="127"/>
      <c r="R167" s="127"/>
      <c r="S167" s="127"/>
      <c r="T167" s="6"/>
    </row>
    <row r="168" spans="1:20" ht="15" hidden="1" customHeight="1" x14ac:dyDescent="0.35">
      <c r="A168" s="5"/>
      <c r="B168" s="13"/>
      <c r="C168" s="13"/>
      <c r="D168" s="13"/>
      <c r="E168" s="13"/>
      <c r="F168" s="13"/>
      <c r="G168" s="13"/>
      <c r="H168" s="13"/>
      <c r="I168" s="1" t="s">
        <v>137</v>
      </c>
      <c r="J168" s="27" t="s">
        <v>91</v>
      </c>
      <c r="K168" s="123" t="str">
        <f>IF(I167="K.A.","-",IF(G40&gt;10,126.5,40*SQRT(G40)))</f>
        <v>-</v>
      </c>
      <c r="L168" s="1" t="s">
        <v>168</v>
      </c>
      <c r="M168" s="13"/>
      <c r="N168" s="13"/>
      <c r="O168" s="127"/>
      <c r="P168" s="127"/>
      <c r="Q168" s="127"/>
      <c r="R168" s="127"/>
      <c r="S168" s="127"/>
      <c r="T168" s="6"/>
    </row>
    <row r="169" spans="1:20" ht="15" hidden="1" customHeight="1" x14ac:dyDescent="0.35">
      <c r="A169" s="5"/>
      <c r="B169" s="13"/>
      <c r="C169" s="13"/>
      <c r="D169" s="13"/>
      <c r="E169" s="13"/>
      <c r="F169" s="13"/>
      <c r="G169" s="13"/>
      <c r="H169" s="13"/>
      <c r="I169" s="1" t="s">
        <v>92</v>
      </c>
      <c r="J169" s="27" t="s">
        <v>93</v>
      </c>
      <c r="K169" s="123" t="str">
        <f>IF(I167="K.A.","-",K167/K168)</f>
        <v>-</v>
      </c>
      <c r="L169" s="125" t="str" cm="1">
        <f t="array" ref="L169">IF(I167="K.A.","-",_xlfn.IFS(K169&gt;1,"Oberhalb Ref.!",AND(K169&lt;=1,K169&gt;0.9),"TMRef",AND(K169&lt;=0.9,K169&gt;0.8),"TM-10",AND(K169&lt;=0.8,K169&gt;0.7),"TM-20",AND(K169&lt;=0.7,K169&gt;0.6),"TM-30",AND(K169&lt;=0.6,K169&gt;0.5),"TM-40",AND(K169&lt;=0.5,K169&gt;0.4),"TM-50",AND(K169&lt;=0.4,K169&gt;0.3),"TM-60",AND(K169&lt;=0.3),"TM-70"))</f>
        <v>-</v>
      </c>
      <c r="M169" s="13"/>
      <c r="N169" s="13"/>
      <c r="O169" s="127"/>
      <c r="P169" s="127"/>
      <c r="Q169" s="127"/>
      <c r="R169" s="127"/>
      <c r="S169" s="127"/>
      <c r="T169" s="6"/>
    </row>
    <row r="170" spans="1:20" ht="15" hidden="1" customHeight="1" x14ac:dyDescent="0.25">
      <c r="A170" s="5"/>
      <c r="B170" s="13"/>
      <c r="C170" s="13"/>
      <c r="D170" s="13"/>
      <c r="E170" s="13"/>
      <c r="F170" s="13"/>
      <c r="G170" s="13"/>
      <c r="H170" s="13"/>
      <c r="I170" s="13"/>
      <c r="J170" s="13"/>
      <c r="K170" s="126"/>
      <c r="L170" s="13"/>
      <c r="M170" s="13"/>
      <c r="N170" s="13"/>
      <c r="O170" s="127"/>
      <c r="P170" s="127"/>
      <c r="Q170" s="127"/>
      <c r="R170" s="127"/>
      <c r="S170" s="127"/>
      <c r="T170" s="6"/>
    </row>
    <row r="171" spans="1:20" ht="15" hidden="1" customHeight="1" x14ac:dyDescent="0.35">
      <c r="A171" s="5"/>
      <c r="B171" s="13"/>
      <c r="C171" s="13"/>
      <c r="D171" s="13"/>
      <c r="E171" s="13"/>
      <c r="F171" s="13"/>
      <c r="G171" s="13"/>
      <c r="H171" s="13"/>
      <c r="I171" s="1" t="str">
        <f>IF(B41="","K.A.",B41)</f>
        <v>K.A.</v>
      </c>
      <c r="J171" s="27" t="s">
        <v>90</v>
      </c>
      <c r="K171" s="123" t="str">
        <f>IF(I171="K.A.","-",'Berechnung GWPEco,i'!I131)</f>
        <v>-</v>
      </c>
      <c r="L171" s="1" t="s">
        <v>168</v>
      </c>
      <c r="M171" s="13"/>
      <c r="N171" s="13"/>
      <c r="O171" s="127"/>
      <c r="P171" s="127"/>
      <c r="Q171" s="127"/>
      <c r="R171" s="127"/>
      <c r="S171" s="127"/>
      <c r="T171" s="6"/>
    </row>
    <row r="172" spans="1:20" ht="15" hidden="1" customHeight="1" x14ac:dyDescent="0.35">
      <c r="A172" s="5"/>
      <c r="B172" s="13"/>
      <c r="C172" s="13"/>
      <c r="D172" s="13"/>
      <c r="E172" s="13"/>
      <c r="F172" s="13"/>
      <c r="G172" s="13"/>
      <c r="H172" s="13"/>
      <c r="I172" s="1" t="s">
        <v>137</v>
      </c>
      <c r="J172" s="27" t="s">
        <v>91</v>
      </c>
      <c r="K172" s="123" t="str">
        <f>IF(I171="K.A.","-",IF(G41&gt;10,126.5,40*SQRT(G41)))</f>
        <v>-</v>
      </c>
      <c r="L172" s="1" t="s">
        <v>168</v>
      </c>
      <c r="M172" s="13"/>
      <c r="N172" s="13"/>
      <c r="O172" s="127"/>
      <c r="P172" s="127"/>
      <c r="Q172" s="127"/>
      <c r="R172" s="127"/>
      <c r="S172" s="127"/>
      <c r="T172" s="6"/>
    </row>
    <row r="173" spans="1:20" ht="15" hidden="1" customHeight="1" x14ac:dyDescent="0.35">
      <c r="A173" s="5"/>
      <c r="B173" s="13"/>
      <c r="C173" s="13"/>
      <c r="D173" s="13"/>
      <c r="E173" s="13"/>
      <c r="F173" s="13"/>
      <c r="G173" s="13"/>
      <c r="H173" s="13"/>
      <c r="I173" s="1" t="s">
        <v>92</v>
      </c>
      <c r="J173" s="27" t="s">
        <v>93</v>
      </c>
      <c r="K173" s="123" t="str">
        <f>IF(I171="K.A.","-",K171/K172)</f>
        <v>-</v>
      </c>
      <c r="L173" s="125" t="str" cm="1">
        <f t="array" ref="L173">IF(I171="K.A.","-",_xlfn.IFS(K173&gt;1,"Oberhalb Ref.!",AND(K173&lt;=1,K173&gt;0.9),"TMRef",AND(K173&lt;=0.9,K173&gt;0.8),"TM-10",AND(K173&lt;=0.8,K173&gt;0.7),"TM-20",AND(K173&lt;=0.7,K173&gt;0.6),"TM-30",AND(K173&lt;=0.6,K173&gt;0.5),"TM-40",AND(K173&lt;=0.5,K173&gt;0.4),"TM-50",AND(K173&lt;=0.4,K173&gt;0.3),"TM-60",AND(K173&lt;=0.3),"TM-70"))</f>
        <v>-</v>
      </c>
      <c r="M173" s="13"/>
      <c r="N173" s="13"/>
      <c r="O173" s="127"/>
      <c r="P173" s="127"/>
      <c r="Q173" s="127"/>
      <c r="R173" s="127"/>
      <c r="S173" s="127"/>
      <c r="T173" s="6"/>
    </row>
    <row r="174" spans="1:20" ht="15" hidden="1" customHeight="1" x14ac:dyDescent="0.25">
      <c r="A174" s="5"/>
      <c r="B174" s="13"/>
      <c r="C174" s="13"/>
      <c r="D174" s="13"/>
      <c r="E174" s="13"/>
      <c r="F174" s="13"/>
      <c r="G174" s="13"/>
      <c r="H174" s="13"/>
      <c r="I174" s="13"/>
      <c r="J174" s="13"/>
      <c r="K174" s="126"/>
      <c r="L174" s="13"/>
      <c r="M174" s="13"/>
      <c r="N174" s="13"/>
      <c r="O174" s="127"/>
      <c r="P174" s="127"/>
      <c r="Q174" s="127"/>
      <c r="R174" s="127"/>
      <c r="S174" s="127"/>
      <c r="T174" s="6"/>
    </row>
    <row r="175" spans="1:20" ht="15" hidden="1" customHeight="1" x14ac:dyDescent="0.35">
      <c r="A175" s="5"/>
      <c r="B175" s="13"/>
      <c r="C175" s="13"/>
      <c r="D175" s="13"/>
      <c r="E175" s="13"/>
      <c r="F175" s="13"/>
      <c r="G175" s="13"/>
      <c r="H175" s="13"/>
      <c r="I175" s="1" t="str">
        <f>IF(B42="","K.A.",B42)</f>
        <v>K.A.</v>
      </c>
      <c r="J175" s="27" t="s">
        <v>90</v>
      </c>
      <c r="K175" s="123" t="str">
        <f>IF(I175="K.A.","-",'Berechnung GWPEco,i'!I132)</f>
        <v>-</v>
      </c>
      <c r="L175" s="1" t="s">
        <v>168</v>
      </c>
      <c r="M175" s="13"/>
      <c r="N175" s="13"/>
      <c r="O175" s="127"/>
      <c r="P175" s="127"/>
      <c r="Q175" s="127"/>
      <c r="R175" s="127"/>
      <c r="S175" s="127"/>
      <c r="T175" s="6"/>
    </row>
    <row r="176" spans="1:20" ht="15" hidden="1" customHeight="1" x14ac:dyDescent="0.35">
      <c r="A176" s="5"/>
      <c r="B176" s="13"/>
      <c r="C176" s="13"/>
      <c r="D176" s="13"/>
      <c r="E176" s="13"/>
      <c r="F176" s="13"/>
      <c r="G176" s="13"/>
      <c r="H176" s="13"/>
      <c r="I176" s="1" t="s">
        <v>137</v>
      </c>
      <c r="J176" s="27" t="s">
        <v>91</v>
      </c>
      <c r="K176" s="123" t="str">
        <f>IF(I175="K.A.","-",IF(G42&gt;10,126.5,40*SQRT(G42)))</f>
        <v>-</v>
      </c>
      <c r="L176" s="1" t="s">
        <v>168</v>
      </c>
      <c r="M176" s="13"/>
      <c r="N176" s="13"/>
      <c r="O176" s="127"/>
      <c r="P176" s="127"/>
      <c r="Q176" s="127"/>
      <c r="R176" s="127"/>
      <c r="S176" s="127"/>
      <c r="T176" s="6"/>
    </row>
    <row r="177" spans="1:20" ht="15" hidden="1" customHeight="1" x14ac:dyDescent="0.35">
      <c r="A177" s="5"/>
      <c r="B177" s="13"/>
      <c r="C177" s="13"/>
      <c r="D177" s="13"/>
      <c r="E177" s="13"/>
      <c r="F177" s="13"/>
      <c r="G177" s="13"/>
      <c r="H177" s="13"/>
      <c r="I177" s="1" t="s">
        <v>92</v>
      </c>
      <c r="J177" s="27" t="s">
        <v>93</v>
      </c>
      <c r="K177" s="123" t="str">
        <f>IF(I175="K.A.","-",K175/K176)</f>
        <v>-</v>
      </c>
      <c r="L177" s="125" t="str" cm="1">
        <f t="array" ref="L177">IF(I175="K.A.","-",_xlfn.IFS(K177&gt;1,"Oberhalb Ref.!",AND(K177&lt;=1,K177&gt;0.9),"TMRef",AND(K177&lt;=0.9,K177&gt;0.8),"TM-10",AND(K177&lt;=0.8,K177&gt;0.7),"TM-20",AND(K177&lt;=0.7,K177&gt;0.6),"TM-30",AND(K177&lt;=0.6,K177&gt;0.5),"TM-40",AND(K177&lt;=0.5,K177&gt;0.4),"TM-50",AND(K177&lt;=0.4,K177&gt;0.3),"TM-60",AND(K177&lt;=0.3),"TM-70"))</f>
        <v>-</v>
      </c>
      <c r="M177" s="13"/>
      <c r="N177" s="13"/>
      <c r="O177" s="127"/>
      <c r="P177" s="127"/>
      <c r="Q177" s="127"/>
      <c r="R177" s="127"/>
      <c r="S177" s="127"/>
      <c r="T177" s="6"/>
    </row>
    <row r="178" spans="1:20" ht="15" hidden="1" customHeight="1" x14ac:dyDescent="0.25">
      <c r="A178" s="5"/>
      <c r="B178" s="13"/>
      <c r="C178" s="13"/>
      <c r="D178" s="13"/>
      <c r="E178" s="13"/>
      <c r="F178" s="13"/>
      <c r="G178" s="13"/>
      <c r="H178" s="13"/>
      <c r="I178" s="13"/>
      <c r="J178" s="13"/>
      <c r="K178" s="126"/>
      <c r="L178" s="13"/>
      <c r="M178" s="13"/>
      <c r="N178" s="13"/>
      <c r="O178" s="127"/>
      <c r="P178" s="127"/>
      <c r="Q178" s="127"/>
      <c r="R178" s="127"/>
      <c r="S178" s="127"/>
      <c r="T178" s="6"/>
    </row>
    <row r="179" spans="1:20" ht="15" hidden="1" customHeight="1" x14ac:dyDescent="0.35">
      <c r="A179" s="5"/>
      <c r="B179" s="13"/>
      <c r="C179" s="13"/>
      <c r="D179" s="13"/>
      <c r="E179" s="13"/>
      <c r="F179" s="13"/>
      <c r="G179" s="13"/>
      <c r="H179" s="13"/>
      <c r="I179" s="1" t="str">
        <f>IF(B43="","K.A.",B43)</f>
        <v>K.A.</v>
      </c>
      <c r="J179" s="27" t="s">
        <v>90</v>
      </c>
      <c r="K179" s="123" t="str">
        <f>IF(I179="K.A.","-",'Berechnung GWPEco,i'!I133)</f>
        <v>-</v>
      </c>
      <c r="L179" s="1" t="s">
        <v>168</v>
      </c>
      <c r="M179" s="13"/>
      <c r="N179" s="13"/>
      <c r="O179" s="127"/>
      <c r="P179" s="127"/>
      <c r="Q179" s="127"/>
      <c r="R179" s="127"/>
      <c r="S179" s="127"/>
      <c r="T179" s="6"/>
    </row>
    <row r="180" spans="1:20" ht="15" hidden="1" customHeight="1" x14ac:dyDescent="0.35">
      <c r="A180" s="5"/>
      <c r="B180" s="13"/>
      <c r="C180" s="13"/>
      <c r="D180" s="13"/>
      <c r="E180" s="13"/>
      <c r="F180" s="13"/>
      <c r="G180" s="13"/>
      <c r="H180" s="13"/>
      <c r="I180" s="1" t="s">
        <v>137</v>
      </c>
      <c r="J180" s="27" t="s">
        <v>91</v>
      </c>
      <c r="K180" s="123" t="str">
        <f>IF(I179="K.A.","-",IF(G43&gt;10,126.5,40*SQRT(G43)))</f>
        <v>-</v>
      </c>
      <c r="L180" s="1" t="s">
        <v>168</v>
      </c>
      <c r="M180" s="13"/>
      <c r="N180" s="13"/>
      <c r="O180" s="127"/>
      <c r="P180" s="127"/>
      <c r="Q180" s="127"/>
      <c r="R180" s="127"/>
      <c r="S180" s="127"/>
      <c r="T180" s="6"/>
    </row>
    <row r="181" spans="1:20" ht="15" hidden="1" customHeight="1" x14ac:dyDescent="0.35">
      <c r="A181" s="5"/>
      <c r="B181" s="13"/>
      <c r="C181" s="13"/>
      <c r="D181" s="13"/>
      <c r="E181" s="13"/>
      <c r="F181" s="13"/>
      <c r="G181" s="13"/>
      <c r="H181" s="13"/>
      <c r="I181" s="1" t="s">
        <v>92</v>
      </c>
      <c r="J181" s="27" t="s">
        <v>93</v>
      </c>
      <c r="K181" s="123" t="str">
        <f>IF(I179="K.A.","-",K179/K180)</f>
        <v>-</v>
      </c>
      <c r="L181" s="125" t="str" cm="1">
        <f t="array" ref="L181">IF(I179="K.A.","-",_xlfn.IFS(K181&gt;1,"Oberhalb Ref.!",AND(K181&lt;=1,K181&gt;0.9),"TMRef",AND(K181&lt;=0.9,K181&gt;0.8),"TM-10",AND(K181&lt;=0.8,K181&gt;0.7),"TM-20",AND(K181&lt;=0.7,K181&gt;0.6),"TM-30",AND(K181&lt;=0.6,K181&gt;0.5),"TM-40",AND(K181&lt;=0.5,K181&gt;0.4),"TM-50",AND(K181&lt;=0.4,K181&gt;0.3),"TM-60",AND(K181&lt;=0.3),"TM-70"))</f>
        <v>-</v>
      </c>
      <c r="M181" s="13"/>
      <c r="N181" s="13"/>
      <c r="O181" s="127"/>
      <c r="P181" s="127"/>
      <c r="Q181" s="127"/>
      <c r="R181" s="127"/>
      <c r="S181" s="127"/>
      <c r="T181" s="6"/>
    </row>
    <row r="182" spans="1:20" ht="15" hidden="1" customHeight="1" x14ac:dyDescent="0.25">
      <c r="A182" s="5"/>
      <c r="B182" s="13"/>
      <c r="C182" s="13"/>
      <c r="D182" s="13"/>
      <c r="E182" s="13"/>
      <c r="F182" s="13"/>
      <c r="G182" s="13"/>
      <c r="H182" s="13"/>
      <c r="I182" s="13"/>
      <c r="J182" s="13"/>
      <c r="K182" s="126"/>
      <c r="L182" s="13"/>
      <c r="M182" s="13"/>
      <c r="N182" s="13"/>
      <c r="O182" s="127"/>
      <c r="P182" s="127"/>
      <c r="Q182" s="127"/>
      <c r="R182" s="127"/>
      <c r="S182" s="127"/>
      <c r="T182" s="6"/>
    </row>
    <row r="183" spans="1:20" ht="15" hidden="1" customHeight="1" x14ac:dyDescent="0.35">
      <c r="A183" s="5"/>
      <c r="B183" s="13"/>
      <c r="C183" s="13"/>
      <c r="D183" s="13"/>
      <c r="E183" s="13"/>
      <c r="F183" s="13"/>
      <c r="G183" s="13"/>
      <c r="H183" s="13"/>
      <c r="I183" s="1" t="str">
        <f>IF(B44="","K.A.",B44)</f>
        <v>K.A.</v>
      </c>
      <c r="J183" s="27" t="s">
        <v>90</v>
      </c>
      <c r="K183" s="123" t="str">
        <f>IF(I183="K.A.","-",'Berechnung GWPEco,i'!I134)</f>
        <v>-</v>
      </c>
      <c r="L183" s="1" t="s">
        <v>168</v>
      </c>
      <c r="M183" s="13"/>
      <c r="N183" s="13"/>
      <c r="O183" s="127"/>
      <c r="P183" s="127"/>
      <c r="Q183" s="127"/>
      <c r="R183" s="127"/>
      <c r="S183" s="127"/>
      <c r="T183" s="6"/>
    </row>
    <row r="184" spans="1:20" ht="15" hidden="1" customHeight="1" x14ac:dyDescent="0.35">
      <c r="A184" s="5"/>
      <c r="B184" s="13"/>
      <c r="C184" s="13"/>
      <c r="D184" s="13"/>
      <c r="E184" s="13"/>
      <c r="F184" s="13"/>
      <c r="G184" s="13"/>
      <c r="H184" s="13"/>
      <c r="I184" s="1" t="s">
        <v>137</v>
      </c>
      <c r="J184" s="27" t="s">
        <v>91</v>
      </c>
      <c r="K184" s="123" t="str">
        <f>IF(I183="K.A.","-",IF(G44&gt;10,126.5,40*SQRT(G44)))</f>
        <v>-</v>
      </c>
      <c r="L184" s="1" t="s">
        <v>168</v>
      </c>
      <c r="M184" s="13"/>
      <c r="N184" s="13"/>
      <c r="O184" s="127"/>
      <c r="P184" s="127"/>
      <c r="Q184" s="127"/>
      <c r="R184" s="127"/>
      <c r="S184" s="127"/>
      <c r="T184" s="6"/>
    </row>
    <row r="185" spans="1:20" ht="15" hidden="1" customHeight="1" x14ac:dyDescent="0.35">
      <c r="A185" s="5"/>
      <c r="B185" s="13"/>
      <c r="C185" s="13"/>
      <c r="D185" s="13"/>
      <c r="E185" s="13"/>
      <c r="F185" s="13"/>
      <c r="G185" s="13"/>
      <c r="H185" s="13"/>
      <c r="I185" s="1" t="s">
        <v>92</v>
      </c>
      <c r="J185" s="27" t="s">
        <v>93</v>
      </c>
      <c r="K185" s="123" t="str">
        <f>IF(I183="K.A.","-",K183/K184)</f>
        <v>-</v>
      </c>
      <c r="L185" s="125" t="str" cm="1">
        <f t="array" ref="L185">IF(I183="K.A.","-",_xlfn.IFS(K185&gt;1,"Oberhalb Ref.!",AND(K185&lt;=1,K185&gt;0.9),"TMRef",AND(K185&lt;=0.9,K185&gt;0.8),"TM-10",AND(K185&lt;=0.8,K185&gt;0.7),"TM-20",AND(K185&lt;=0.7,K185&gt;0.6),"TM-30",AND(K185&lt;=0.6,K185&gt;0.5),"TM-40",AND(K185&lt;=0.5,K185&gt;0.4),"TM-50",AND(K185&lt;=0.4,K185&gt;0.3),"TM-60",AND(K185&lt;=0.3),"TM-70"))</f>
        <v>-</v>
      </c>
      <c r="M185" s="13"/>
      <c r="N185" s="13"/>
      <c r="O185" s="127"/>
      <c r="P185" s="127"/>
      <c r="Q185" s="127"/>
      <c r="R185" s="127"/>
      <c r="S185" s="127"/>
      <c r="T185" s="6"/>
    </row>
    <row r="186" spans="1:20" ht="15" hidden="1" customHeight="1" x14ac:dyDescent="0.25">
      <c r="A186" s="5"/>
      <c r="B186" s="13"/>
      <c r="C186" s="13"/>
      <c r="D186" s="13"/>
      <c r="E186" s="13"/>
      <c r="F186" s="13"/>
      <c r="G186" s="13"/>
      <c r="H186" s="13"/>
      <c r="I186" s="13"/>
      <c r="J186" s="13"/>
      <c r="K186" s="126"/>
      <c r="L186" s="13"/>
      <c r="M186" s="13"/>
      <c r="N186" s="13"/>
      <c r="O186" s="127"/>
      <c r="P186" s="127"/>
      <c r="Q186" s="127"/>
      <c r="R186" s="127"/>
      <c r="S186" s="127"/>
      <c r="T186" s="6"/>
    </row>
    <row r="187" spans="1:20" ht="15" hidden="1" customHeight="1" x14ac:dyDescent="0.35">
      <c r="A187" s="5"/>
      <c r="B187" s="13"/>
      <c r="C187" s="13"/>
      <c r="D187" s="13"/>
      <c r="E187" s="13"/>
      <c r="F187" s="13"/>
      <c r="G187" s="13"/>
      <c r="H187" s="13"/>
      <c r="I187" s="1" t="str">
        <f>IF(B45="","K.A.",B45)</f>
        <v>K.A.</v>
      </c>
      <c r="J187" s="27" t="s">
        <v>90</v>
      </c>
      <c r="K187" s="123" t="str">
        <f>IF(I187="K.A.","-",'Berechnung GWPEco,i'!I135)</f>
        <v>-</v>
      </c>
      <c r="L187" s="1" t="s">
        <v>168</v>
      </c>
      <c r="M187" s="13"/>
      <c r="N187" s="13"/>
      <c r="O187" s="127"/>
      <c r="P187" s="127"/>
      <c r="Q187" s="127"/>
      <c r="R187" s="127"/>
      <c r="S187" s="127"/>
      <c r="T187" s="6"/>
    </row>
    <row r="188" spans="1:20" ht="15" hidden="1" customHeight="1" x14ac:dyDescent="0.35">
      <c r="A188" s="5"/>
      <c r="B188" s="13"/>
      <c r="C188" s="13"/>
      <c r="D188" s="13"/>
      <c r="E188" s="13"/>
      <c r="F188" s="13"/>
      <c r="G188" s="13"/>
      <c r="H188" s="13"/>
      <c r="I188" s="1" t="s">
        <v>137</v>
      </c>
      <c r="J188" s="27" t="s">
        <v>91</v>
      </c>
      <c r="K188" s="123" t="str">
        <f>IF(I187="K.A.","-",IF(G45&gt;10,126.5,40*SQRT(G45)))</f>
        <v>-</v>
      </c>
      <c r="L188" s="1" t="s">
        <v>168</v>
      </c>
      <c r="M188" s="13"/>
      <c r="N188" s="13"/>
      <c r="O188" s="127"/>
      <c r="P188" s="127"/>
      <c r="Q188" s="127"/>
      <c r="R188" s="127"/>
      <c r="S188" s="127"/>
      <c r="T188" s="6"/>
    </row>
    <row r="189" spans="1:20" ht="15" hidden="1" customHeight="1" x14ac:dyDescent="0.35">
      <c r="A189" s="5"/>
      <c r="B189" s="13"/>
      <c r="C189" s="13"/>
      <c r="D189" s="13"/>
      <c r="E189" s="13"/>
      <c r="F189" s="13"/>
      <c r="G189" s="13"/>
      <c r="H189" s="13"/>
      <c r="I189" s="1" t="s">
        <v>92</v>
      </c>
      <c r="J189" s="27" t="s">
        <v>93</v>
      </c>
      <c r="K189" s="123" t="str">
        <f>IF(I187="K.A.","-",K187/K188)</f>
        <v>-</v>
      </c>
      <c r="L189" s="125" t="str" cm="1">
        <f t="array" ref="L189">IF(I187="K.A.","-",_xlfn.IFS(K189&gt;1,"Oberhalb Ref.!",AND(K189&lt;=1,K189&gt;0.9),"TMRef",AND(K189&lt;=0.9,K189&gt;0.8),"TM-10",AND(K189&lt;=0.8,K189&gt;0.7),"TM-20",AND(K189&lt;=0.7,K189&gt;0.6),"TM-30",AND(K189&lt;=0.6,K189&gt;0.5),"TM-40",AND(K189&lt;=0.5,K189&gt;0.4),"TM-50",AND(K189&lt;=0.4,K189&gt;0.3),"TM-60",AND(K189&lt;=0.3),"TM-70"))</f>
        <v>-</v>
      </c>
      <c r="M189" s="13"/>
      <c r="N189" s="13"/>
      <c r="O189" s="127"/>
      <c r="P189" s="127"/>
      <c r="Q189" s="127"/>
      <c r="R189" s="127"/>
      <c r="S189" s="127"/>
      <c r="T189" s="6"/>
    </row>
    <row r="190" spans="1:20" ht="15" hidden="1" customHeight="1" x14ac:dyDescent="0.25">
      <c r="A190" s="5"/>
      <c r="B190" s="13"/>
      <c r="C190" s="13"/>
      <c r="D190" s="13"/>
      <c r="E190" s="13"/>
      <c r="F190" s="13"/>
      <c r="G190" s="13"/>
      <c r="H190" s="13"/>
      <c r="I190" s="13"/>
      <c r="J190" s="13"/>
      <c r="K190" s="126"/>
      <c r="L190" s="13"/>
      <c r="M190" s="13"/>
      <c r="N190" s="13"/>
      <c r="O190" s="127"/>
      <c r="P190" s="127"/>
      <c r="Q190" s="127"/>
      <c r="R190" s="127"/>
      <c r="S190" s="127"/>
      <c r="T190" s="6"/>
    </row>
    <row r="191" spans="1:20" ht="15" hidden="1" customHeight="1" x14ac:dyDescent="0.35">
      <c r="A191" s="5"/>
      <c r="B191" s="13"/>
      <c r="C191" s="13"/>
      <c r="D191" s="13"/>
      <c r="E191" s="13"/>
      <c r="F191" s="13"/>
      <c r="G191" s="13"/>
      <c r="H191" s="13"/>
      <c r="I191" s="1" t="str">
        <f>IF(B46="","K.A.",B46)</f>
        <v>K.A.</v>
      </c>
      <c r="J191" s="27" t="s">
        <v>90</v>
      </c>
      <c r="K191" s="123" t="str">
        <f>IF(I191="K.A.","-",'Berechnung GWPEco,i'!I136)</f>
        <v>-</v>
      </c>
      <c r="L191" s="1" t="s">
        <v>168</v>
      </c>
      <c r="M191" s="13"/>
      <c r="N191" s="13"/>
      <c r="O191" s="127"/>
      <c r="P191" s="127"/>
      <c r="Q191" s="127"/>
      <c r="R191" s="127"/>
      <c r="S191" s="127"/>
      <c r="T191" s="6"/>
    </row>
    <row r="192" spans="1:20" ht="15" hidden="1" customHeight="1" x14ac:dyDescent="0.35">
      <c r="A192" s="5"/>
      <c r="B192" s="13"/>
      <c r="C192" s="13"/>
      <c r="D192" s="13"/>
      <c r="E192" s="13"/>
      <c r="F192" s="13"/>
      <c r="G192" s="13"/>
      <c r="H192" s="13"/>
      <c r="I192" s="1" t="s">
        <v>137</v>
      </c>
      <c r="J192" s="27" t="s">
        <v>91</v>
      </c>
      <c r="K192" s="123" t="str">
        <f>IF(I191="K.A.","-",IF(G46&gt;10,126.5,40*SQRT(G46)))</f>
        <v>-</v>
      </c>
      <c r="L192" s="1" t="s">
        <v>168</v>
      </c>
      <c r="M192" s="13"/>
      <c r="N192" s="13"/>
      <c r="O192" s="127"/>
      <c r="P192" s="127"/>
      <c r="Q192" s="127"/>
      <c r="R192" s="127"/>
      <c r="S192" s="127"/>
      <c r="T192" s="6"/>
    </row>
    <row r="193" spans="1:20" ht="15" hidden="1" customHeight="1" x14ac:dyDescent="0.35">
      <c r="A193" s="5"/>
      <c r="B193" s="13"/>
      <c r="C193" s="13"/>
      <c r="D193" s="13"/>
      <c r="E193" s="13"/>
      <c r="F193" s="13"/>
      <c r="G193" s="13"/>
      <c r="H193" s="13"/>
      <c r="I193" s="1" t="s">
        <v>92</v>
      </c>
      <c r="J193" s="27" t="s">
        <v>93</v>
      </c>
      <c r="K193" s="123" t="str">
        <f>IF(I191="K.A.","-",K191/K192)</f>
        <v>-</v>
      </c>
      <c r="L193" s="125" t="str" cm="1">
        <f t="array" ref="L193">IF(I191="K.A.","-",_xlfn.IFS(K193&gt;1,"Oberhalb Ref.!",AND(K193&lt;=1,K193&gt;0.9),"TMRef",AND(K193&lt;=0.9,K193&gt;0.8),"TM-10",AND(K193&lt;=0.8,K193&gt;0.7),"TM-20",AND(K193&lt;=0.7,K193&gt;0.6),"TM-30",AND(K193&lt;=0.6,K193&gt;0.5),"TM-40",AND(K193&lt;=0.5,K193&gt;0.4),"TM-50",AND(K193&lt;=0.4,K193&gt;0.3),"TM-60",AND(K193&lt;=0.3),"TM-70"))</f>
        <v>-</v>
      </c>
      <c r="M193" s="13"/>
      <c r="N193" s="13"/>
      <c r="O193" s="127"/>
      <c r="P193" s="127"/>
      <c r="Q193" s="127"/>
      <c r="R193" s="127"/>
      <c r="S193" s="127"/>
      <c r="T193" s="6"/>
    </row>
    <row r="194" spans="1:20" ht="15" hidden="1" customHeight="1" x14ac:dyDescent="0.25">
      <c r="A194" s="5"/>
      <c r="B194" s="13"/>
      <c r="C194" s="13"/>
      <c r="D194" s="13"/>
      <c r="E194" s="13"/>
      <c r="F194" s="13"/>
      <c r="G194" s="13"/>
      <c r="H194" s="13"/>
      <c r="I194" s="13"/>
      <c r="J194" s="13"/>
      <c r="K194" s="126"/>
      <c r="L194" s="13"/>
      <c r="M194" s="13"/>
      <c r="N194" s="13"/>
      <c r="O194" s="127"/>
      <c r="P194" s="127"/>
      <c r="Q194" s="127"/>
      <c r="R194" s="127"/>
      <c r="S194" s="127"/>
      <c r="T194" s="6"/>
    </row>
    <row r="195" spans="1:20" ht="15" hidden="1" customHeight="1" x14ac:dyDescent="0.35">
      <c r="A195" s="5"/>
      <c r="B195" s="13"/>
      <c r="C195" s="13"/>
      <c r="D195" s="13"/>
      <c r="E195" s="13"/>
      <c r="F195" s="13"/>
      <c r="G195" s="13"/>
      <c r="H195" s="13"/>
      <c r="I195" s="1" t="str">
        <f>IF(B47="","K.A.",B47)</f>
        <v>K.A.</v>
      </c>
      <c r="J195" s="27" t="s">
        <v>90</v>
      </c>
      <c r="K195" s="123" t="str">
        <f>IF(I195="K.A.","-",'Berechnung GWPEco,i'!I137)</f>
        <v>-</v>
      </c>
      <c r="L195" s="1" t="s">
        <v>168</v>
      </c>
      <c r="M195" s="13"/>
      <c r="N195" s="13"/>
      <c r="O195" s="127"/>
      <c r="P195" s="127"/>
      <c r="Q195" s="127"/>
      <c r="R195" s="127"/>
      <c r="S195" s="127"/>
      <c r="T195" s="6"/>
    </row>
    <row r="196" spans="1:20" ht="15" hidden="1" customHeight="1" x14ac:dyDescent="0.35">
      <c r="A196" s="5"/>
      <c r="B196" s="13"/>
      <c r="C196" s="13"/>
      <c r="D196" s="13"/>
      <c r="E196" s="13"/>
      <c r="F196" s="13"/>
      <c r="G196" s="13"/>
      <c r="H196" s="13"/>
      <c r="I196" s="1" t="s">
        <v>137</v>
      </c>
      <c r="J196" s="27" t="s">
        <v>91</v>
      </c>
      <c r="K196" s="123" t="str">
        <f>IF(I195="K.A.","-",IF(G47&gt;10,126.5,40*SQRT(G47)))</f>
        <v>-</v>
      </c>
      <c r="L196" s="1" t="s">
        <v>168</v>
      </c>
      <c r="M196" s="13"/>
      <c r="N196" s="13"/>
      <c r="O196" s="127"/>
      <c r="P196" s="127"/>
      <c r="Q196" s="127"/>
      <c r="R196" s="127"/>
      <c r="S196" s="127"/>
      <c r="T196" s="6"/>
    </row>
    <row r="197" spans="1:20" ht="15" hidden="1" customHeight="1" x14ac:dyDescent="0.35">
      <c r="A197" s="5"/>
      <c r="B197" s="13"/>
      <c r="C197" s="13"/>
      <c r="D197" s="13"/>
      <c r="E197" s="13"/>
      <c r="F197" s="13"/>
      <c r="G197" s="13"/>
      <c r="H197" s="13"/>
      <c r="I197" s="1" t="s">
        <v>92</v>
      </c>
      <c r="J197" s="27" t="s">
        <v>93</v>
      </c>
      <c r="K197" s="123" t="str">
        <f>IF(I195="K.A.","-",K195/K196)</f>
        <v>-</v>
      </c>
      <c r="L197" s="125" t="str" cm="1">
        <f t="array" ref="L197">IF(I195="K.A.","-",_xlfn.IFS(K197&gt;1,"Oberhalb Ref.!",AND(K197&lt;=1,K197&gt;0.9),"TMRef",AND(K197&lt;=0.9,K197&gt;0.8),"TM-10",AND(K197&lt;=0.8,K197&gt;0.7),"TM-20",AND(K197&lt;=0.7,K197&gt;0.6),"TM-30",AND(K197&lt;=0.6,K197&gt;0.5),"TM-40",AND(K197&lt;=0.5,K197&gt;0.4),"TM-50",AND(K197&lt;=0.4,K197&gt;0.3),"TM-60",AND(K197&lt;=0.3),"TM-70"))</f>
        <v>-</v>
      </c>
      <c r="M197" s="13"/>
      <c r="N197" s="13"/>
      <c r="O197" s="127"/>
      <c r="P197" s="127"/>
      <c r="Q197" s="127"/>
      <c r="R197" s="127"/>
      <c r="S197" s="127"/>
      <c r="T197" s="6"/>
    </row>
    <row r="198" spans="1:20" ht="15" hidden="1" customHeight="1" x14ac:dyDescent="0.25">
      <c r="A198" s="5"/>
      <c r="B198" s="13"/>
      <c r="C198" s="13"/>
      <c r="D198" s="13"/>
      <c r="E198" s="13"/>
      <c r="F198" s="13"/>
      <c r="G198" s="13"/>
      <c r="H198" s="13"/>
      <c r="I198" s="13"/>
      <c r="J198" s="13"/>
      <c r="K198" s="126"/>
      <c r="L198" s="13"/>
      <c r="M198" s="13"/>
      <c r="N198" s="13"/>
      <c r="O198" s="127"/>
      <c r="P198" s="127"/>
      <c r="Q198" s="127"/>
      <c r="R198" s="127"/>
      <c r="S198" s="127"/>
      <c r="T198" s="6"/>
    </row>
    <row r="199" spans="1:20" ht="15" hidden="1" customHeight="1" x14ac:dyDescent="0.35">
      <c r="A199" s="5"/>
      <c r="B199" s="13"/>
      <c r="C199" s="13"/>
      <c r="D199" s="13"/>
      <c r="E199" s="13"/>
      <c r="F199" s="13"/>
      <c r="G199" s="13"/>
      <c r="H199" s="13"/>
      <c r="I199" s="1" t="str">
        <f>IF(B48="","K.A.",B48)</f>
        <v>K.A.</v>
      </c>
      <c r="J199" s="27" t="s">
        <v>90</v>
      </c>
      <c r="K199" s="123" t="str">
        <f>IF(I199="K.A.","-",'Berechnung GWPEco,i'!I138)</f>
        <v>-</v>
      </c>
      <c r="L199" s="1" t="s">
        <v>168</v>
      </c>
      <c r="M199" s="13"/>
      <c r="N199" s="13"/>
      <c r="O199" s="127"/>
      <c r="P199" s="127"/>
      <c r="Q199" s="127"/>
      <c r="R199" s="127"/>
      <c r="S199" s="127"/>
      <c r="T199" s="6"/>
    </row>
    <row r="200" spans="1:20" ht="15" hidden="1" customHeight="1" x14ac:dyDescent="0.35">
      <c r="A200" s="5"/>
      <c r="B200" s="13"/>
      <c r="C200" s="13"/>
      <c r="D200" s="13"/>
      <c r="E200" s="13"/>
      <c r="F200" s="13"/>
      <c r="G200" s="13"/>
      <c r="H200" s="13"/>
      <c r="I200" s="1" t="s">
        <v>137</v>
      </c>
      <c r="J200" s="27" t="s">
        <v>91</v>
      </c>
      <c r="K200" s="123" t="str">
        <f>IF(I199="K.A.","-",IF(G48&gt;10,126.5,40*SQRT(G48)))</f>
        <v>-</v>
      </c>
      <c r="L200" s="1" t="s">
        <v>168</v>
      </c>
      <c r="M200" s="13"/>
      <c r="N200" s="13"/>
      <c r="O200" s="127"/>
      <c r="P200" s="127"/>
      <c r="Q200" s="127"/>
      <c r="R200" s="127"/>
      <c r="S200" s="127"/>
      <c r="T200" s="6"/>
    </row>
    <row r="201" spans="1:20" ht="15" hidden="1" customHeight="1" x14ac:dyDescent="0.35">
      <c r="A201" s="5"/>
      <c r="B201" s="13"/>
      <c r="C201" s="13"/>
      <c r="D201" s="13"/>
      <c r="E201" s="13"/>
      <c r="F201" s="13"/>
      <c r="G201" s="13"/>
      <c r="H201" s="13"/>
      <c r="I201" s="1" t="s">
        <v>92</v>
      </c>
      <c r="J201" s="27" t="s">
        <v>93</v>
      </c>
      <c r="K201" s="123" t="str">
        <f>IF(I199="K.A.","-",K199/K200)</f>
        <v>-</v>
      </c>
      <c r="L201" s="125" t="str" cm="1">
        <f t="array" ref="L201">IF(I199="K.A.","-",_xlfn.IFS(K201&gt;1,"Oberhalb Ref.!",AND(K201&lt;=1,K201&gt;0.9),"TMRef",AND(K201&lt;=0.9,K201&gt;0.8),"TM-10",AND(K201&lt;=0.8,K201&gt;0.7),"TM-20",AND(K201&lt;=0.7,K201&gt;0.6),"TM-30",AND(K201&lt;=0.6,K201&gt;0.5),"TM-40",AND(K201&lt;=0.5,K201&gt;0.4),"TM-50",AND(K201&lt;=0.4,K201&gt;0.3),"TM-60",AND(K201&lt;=0.3),"TM-70"))</f>
        <v>-</v>
      </c>
      <c r="M201" s="13"/>
      <c r="N201" s="13"/>
      <c r="O201" s="127"/>
      <c r="P201" s="127"/>
      <c r="Q201" s="127"/>
      <c r="R201" s="127"/>
      <c r="S201" s="127"/>
      <c r="T201" s="6"/>
    </row>
    <row r="202" spans="1:20" ht="15" customHeight="1" thickBot="1" x14ac:dyDescent="0.3">
      <c r="A202" s="7"/>
      <c r="B202" s="199" t="s">
        <v>130</v>
      </c>
      <c r="C202" s="199"/>
      <c r="D202" s="199"/>
      <c r="E202" s="199"/>
      <c r="F202" s="199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8"/>
    </row>
    <row r="203" spans="1:20" x14ac:dyDescent="0.25"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20" x14ac:dyDescent="0.25">
      <c r="H204" s="65"/>
      <c r="I204" s="65"/>
      <c r="J204" s="65"/>
      <c r="K204" s="65"/>
      <c r="L204" s="65"/>
      <c r="M204" s="65"/>
      <c r="N204" s="65"/>
      <c r="O204" s="65"/>
      <c r="P204" s="65"/>
    </row>
    <row r="205" spans="1:20" x14ac:dyDescent="0.25">
      <c r="H205" s="65"/>
      <c r="I205" s="65"/>
      <c r="N205" s="65"/>
      <c r="O205" s="65"/>
      <c r="P205" s="65"/>
    </row>
    <row r="206" spans="1:20" x14ac:dyDescent="0.25">
      <c r="H206" s="65"/>
      <c r="I206" s="65"/>
      <c r="P206" s="65"/>
    </row>
    <row r="207" spans="1:20" x14ac:dyDescent="0.25">
      <c r="H207" s="65"/>
      <c r="I207" s="65"/>
      <c r="P207" s="65"/>
    </row>
    <row r="208" spans="1:20" x14ac:dyDescent="0.25">
      <c r="H208" s="65"/>
      <c r="I208" s="65"/>
      <c r="P208" s="65"/>
    </row>
    <row r="209" spans="8:16" x14ac:dyDescent="0.25">
      <c r="H209" s="65"/>
      <c r="I209" s="65"/>
      <c r="P209" s="65"/>
    </row>
    <row r="210" spans="8:16" x14ac:dyDescent="0.25">
      <c r="H210" s="65"/>
      <c r="I210" s="65"/>
      <c r="P210" s="65"/>
    </row>
    <row r="211" spans="8:16" x14ac:dyDescent="0.25">
      <c r="H211" s="65"/>
      <c r="I211" s="65"/>
      <c r="P211" s="65"/>
    </row>
    <row r="212" spans="8:16" x14ac:dyDescent="0.25">
      <c r="H212" s="65"/>
      <c r="I212" s="65"/>
      <c r="P212" s="65"/>
    </row>
    <row r="213" spans="8:16" x14ac:dyDescent="0.25">
      <c r="H213" s="65"/>
      <c r="I213" s="65"/>
      <c r="P213" s="65"/>
    </row>
    <row r="214" spans="8:16" x14ac:dyDescent="0.25">
      <c r="H214" s="65"/>
      <c r="I214" s="65"/>
      <c r="P214" s="65"/>
    </row>
    <row r="215" spans="8:16" x14ac:dyDescent="0.25">
      <c r="H215" s="65"/>
      <c r="I215" s="65"/>
      <c r="P215" s="65"/>
    </row>
    <row r="216" spans="8:16" x14ac:dyDescent="0.25">
      <c r="H216" s="65"/>
      <c r="I216" s="65"/>
      <c r="P216" s="65"/>
    </row>
    <row r="217" spans="8:16" x14ac:dyDescent="0.25">
      <c r="H217" s="65"/>
      <c r="I217" s="65"/>
      <c r="P217" s="65"/>
    </row>
    <row r="218" spans="8:16" x14ac:dyDescent="0.25">
      <c r="H218" s="65"/>
      <c r="I218" s="65"/>
      <c r="P218" s="65"/>
    </row>
    <row r="219" spans="8:16" x14ac:dyDescent="0.25">
      <c r="H219" s="65"/>
      <c r="I219" s="65"/>
      <c r="P219" s="65"/>
    </row>
    <row r="220" spans="8:16" x14ac:dyDescent="0.25">
      <c r="H220" s="65"/>
      <c r="I220" s="65"/>
      <c r="P220" s="65"/>
    </row>
    <row r="221" spans="8:16" x14ac:dyDescent="0.25">
      <c r="H221" s="65"/>
      <c r="I221" s="65"/>
      <c r="P221" s="65"/>
    </row>
    <row r="222" spans="8:16" x14ac:dyDescent="0.25">
      <c r="H222" s="65"/>
      <c r="I222" s="65"/>
      <c r="P222" s="65"/>
    </row>
    <row r="223" spans="8:16" x14ac:dyDescent="0.25">
      <c r="H223" s="65"/>
      <c r="I223" s="65"/>
      <c r="P223" s="65"/>
    </row>
    <row r="224" spans="8:16" x14ac:dyDescent="0.25">
      <c r="H224" s="65"/>
      <c r="I224" s="65"/>
      <c r="P224" s="65"/>
    </row>
    <row r="225" spans="8:16" x14ac:dyDescent="0.25">
      <c r="H225" s="65"/>
      <c r="I225" s="65"/>
      <c r="J225" s="65"/>
      <c r="K225" s="65"/>
      <c r="P225" s="65"/>
    </row>
    <row r="226" spans="8:16" x14ac:dyDescent="0.25">
      <c r="H226" s="65"/>
      <c r="I226" s="65"/>
      <c r="J226" s="65"/>
      <c r="K226" s="65"/>
      <c r="L226" s="65"/>
      <c r="M226" s="65"/>
      <c r="N226" s="65"/>
      <c r="O226" s="65"/>
      <c r="P226" s="65"/>
    </row>
    <row r="227" spans="8:16" x14ac:dyDescent="0.25">
      <c r="H227" s="65"/>
      <c r="I227" s="65"/>
      <c r="J227" s="65"/>
      <c r="K227" s="65"/>
      <c r="L227" s="65"/>
      <c r="M227" s="65"/>
      <c r="N227" s="65"/>
      <c r="O227" s="65"/>
      <c r="P227" s="65"/>
    </row>
    <row r="228" spans="8:16" x14ac:dyDescent="0.25">
      <c r="H228" s="65"/>
      <c r="I228" s="65"/>
      <c r="J228" s="65"/>
      <c r="K228" s="65"/>
      <c r="L228" s="65"/>
      <c r="M228" s="65"/>
      <c r="N228" s="65"/>
      <c r="O228" s="65"/>
      <c r="P228" s="65"/>
    </row>
    <row r="229" spans="8:16" x14ac:dyDescent="0.25">
      <c r="H229" s="65"/>
      <c r="I229" s="65"/>
      <c r="J229" s="65"/>
      <c r="K229" s="65"/>
      <c r="L229" s="65"/>
      <c r="M229" s="65"/>
      <c r="N229" s="65"/>
      <c r="O229" s="65"/>
      <c r="P229" s="65"/>
    </row>
    <row r="230" spans="8:16" x14ac:dyDescent="0.25">
      <c r="H230" s="65"/>
      <c r="I230" s="65"/>
      <c r="J230" s="65"/>
      <c r="K230" s="65"/>
      <c r="L230" s="65"/>
      <c r="M230" s="65"/>
      <c r="N230" s="65"/>
      <c r="O230" s="65"/>
      <c r="P230" s="65"/>
    </row>
    <row r="231" spans="8:16" x14ac:dyDescent="0.25">
      <c r="H231" s="65"/>
      <c r="I231" s="65"/>
      <c r="J231" s="65"/>
      <c r="K231" s="65"/>
      <c r="L231" s="65"/>
      <c r="M231" s="65"/>
      <c r="N231" s="65"/>
      <c r="O231" s="65"/>
      <c r="P231" s="65"/>
    </row>
    <row r="232" spans="8:16" x14ac:dyDescent="0.25">
      <c r="H232" s="65"/>
      <c r="I232" s="65"/>
      <c r="J232" s="65"/>
      <c r="K232" s="65"/>
      <c r="L232" s="65"/>
      <c r="M232" s="65"/>
      <c r="N232" s="65"/>
      <c r="O232" s="65"/>
      <c r="P232" s="65"/>
    </row>
  </sheetData>
  <sheetProtection algorithmName="SHA-512" hashValue="+l0O/0/QHHbeGITr50QEKVuHW40VYK6MDRIa9761JGr/2FM7l0f5fV/S/k8WW5cEFuG8fppyTKkvOnWUg0okug==" saltValue="9BClpwf8WRYkv/42PUwpvQ==" spinCount="100000" sheet="1" objects="1" scenarios="1" formatRows="0"/>
  <mergeCells count="85">
    <mergeCell ref="K77:S77"/>
    <mergeCell ref="K78:S78"/>
    <mergeCell ref="K79:S79"/>
    <mergeCell ref="K80:S80"/>
    <mergeCell ref="K76:S76"/>
    <mergeCell ref="I11:S27"/>
    <mergeCell ref="B29:S29"/>
    <mergeCell ref="B102:S102"/>
    <mergeCell ref="K66:S66"/>
    <mergeCell ref="K72:S72"/>
    <mergeCell ref="B85:S85"/>
    <mergeCell ref="B68:S68"/>
    <mergeCell ref="B49:P49"/>
    <mergeCell ref="K53:P53"/>
    <mergeCell ref="K55:S55"/>
    <mergeCell ref="K62:S62"/>
    <mergeCell ref="B51:S51"/>
    <mergeCell ref="K63:S63"/>
    <mergeCell ref="K64:S64"/>
    <mergeCell ref="K65:S65"/>
    <mergeCell ref="K73:S73"/>
    <mergeCell ref="B3:T3"/>
    <mergeCell ref="B1:T2"/>
    <mergeCell ref="B4:T4"/>
    <mergeCell ref="B6:T6"/>
    <mergeCell ref="B5:S5"/>
    <mergeCell ref="B202:F202"/>
    <mergeCell ref="J121:R121"/>
    <mergeCell ref="K54:P54"/>
    <mergeCell ref="K70:P70"/>
    <mergeCell ref="K71:P71"/>
    <mergeCell ref="K56:S56"/>
    <mergeCell ref="K57:S57"/>
    <mergeCell ref="K58:S58"/>
    <mergeCell ref="K59:S59"/>
    <mergeCell ref="K60:S60"/>
    <mergeCell ref="K61:S61"/>
    <mergeCell ref="K74:S74"/>
    <mergeCell ref="K81:S81"/>
    <mergeCell ref="K82:S82"/>
    <mergeCell ref="K83:S83"/>
    <mergeCell ref="K75:S75"/>
    <mergeCell ref="M106:S106"/>
    <mergeCell ref="M107:S107"/>
    <mergeCell ref="N94:S94"/>
    <mergeCell ref="N95:S95"/>
    <mergeCell ref="I138:J138"/>
    <mergeCell ref="M108:S108"/>
    <mergeCell ref="M109:S109"/>
    <mergeCell ref="M110:S110"/>
    <mergeCell ref="M111:S111"/>
    <mergeCell ref="M112:S112"/>
    <mergeCell ref="M113:S113"/>
    <mergeCell ref="M114:S114"/>
    <mergeCell ref="M115:S115"/>
    <mergeCell ref="M116:S116"/>
    <mergeCell ref="M117:S117"/>
    <mergeCell ref="J125:S125"/>
    <mergeCell ref="J126:S126"/>
    <mergeCell ref="B119:S119"/>
    <mergeCell ref="J123:S123"/>
    <mergeCell ref="B136:S136"/>
    <mergeCell ref="J132:S132"/>
    <mergeCell ref="J133:S133"/>
    <mergeCell ref="J127:S127"/>
    <mergeCell ref="J128:S128"/>
    <mergeCell ref="J129:S129"/>
    <mergeCell ref="J130:S130"/>
    <mergeCell ref="J131:S131"/>
    <mergeCell ref="J134:S134"/>
    <mergeCell ref="J124:S124"/>
    <mergeCell ref="N87:S87"/>
    <mergeCell ref="N88:S88"/>
    <mergeCell ref="M104:S104"/>
    <mergeCell ref="M105:S105"/>
    <mergeCell ref="N89:S89"/>
    <mergeCell ref="N90:S90"/>
    <mergeCell ref="N91:S91"/>
    <mergeCell ref="N92:S92"/>
    <mergeCell ref="N93:S93"/>
    <mergeCell ref="N96:S96"/>
    <mergeCell ref="N97:S97"/>
    <mergeCell ref="N98:S98"/>
    <mergeCell ref="N99:S99"/>
    <mergeCell ref="N100:S100"/>
  </mergeCells>
  <phoneticPr fontId="17" type="noConversion"/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2A1BEAC7-5217-42C3-A20D-EC84AA513653}">
          <x14:formula1>
            <xm:f>Dropdown!$B$8:$B$17</xm:f>
          </x14:formula1>
          <xm:sqref>E13 C13</xm:sqref>
        </x14:dataValidation>
        <x14:dataValidation type="list" allowBlank="1" showInputMessage="1" showErrorMessage="1" xr:uid="{7868AA68-9A0E-4CE1-812A-BA7452306C21}">
          <x14:formula1>
            <xm:f>Dropdown!$C$8:$C$12</xm:f>
          </x14:formula1>
          <xm:sqref>E15:E17 C15:C16</xm:sqref>
        </x14:dataValidation>
        <x14:dataValidation type="list" allowBlank="1" showInputMessage="1" showErrorMessage="1" xr:uid="{0A4B5327-6296-43D0-9F95-87CF299CA068}">
          <x14:formula1>
            <xm:f>Dropdown!$G$8:$G$11</xm:f>
          </x14:formula1>
          <xm:sqref>F33:F48</xm:sqref>
        </x14:dataValidation>
        <x14:dataValidation type="list" allowBlank="1" showInputMessage="1" showErrorMessage="1" xr:uid="{3992BB53-0FF9-4E84-A382-DA3570257996}">
          <x14:formula1>
            <xm:f>Dropdown!$E$8:$E$13</xm:f>
          </x14:formula1>
          <xm:sqref>C19</xm:sqref>
        </x14:dataValidation>
        <x14:dataValidation type="list" allowBlank="1" showInputMessage="1" showErrorMessage="1" xr:uid="{740346F1-A1BB-4A49-A37E-2DE217DABAD3}">
          <x14:formula1>
            <xm:f>Dropdown!$I$8:$I$11</xm:f>
          </x14:formula1>
          <xm:sqref>I89:I100 H106:H117 H55:H66 H72:H83 P33:P48</xm:sqref>
        </x14:dataValidation>
        <x14:dataValidation type="list" allowBlank="1" showInputMessage="1" showErrorMessage="1" xr:uid="{13A44D53-12DF-4841-B8B2-FD25B3AD8037}">
          <x14:formula1>
            <xm:f>Dropdown!$K$8:$K$11</xm:f>
          </x14:formula1>
          <xm:sqref>C123:C134</xm:sqref>
        </x14:dataValidation>
        <x14:dataValidation type="list" allowBlank="1" showInputMessage="1" showErrorMessage="1" xr:uid="{8D5665AD-3B13-4C2A-85AE-D96CE38A5F99}">
          <x14:formula1>
            <xm:f>Dropdown!$H$8:$H$16</xm:f>
          </x14:formula1>
          <xm:sqref>D123:D134 E106:E117 D89:D100 C106:C117 F118 F120 D72:D83 D55:D66 F123:F135 F89:F100 J33:J48 L33:L48</xm:sqref>
        </x14:dataValidation>
        <x14:dataValidation type="list" allowBlank="1" showInputMessage="1" showErrorMessage="1" xr:uid="{06D143B2-7E18-478D-A9EB-8C0A6F3AE948}">
          <x14:formula1>
            <xm:f>Dropdown!$D$8:$D$12</xm:f>
          </x14:formula1>
          <xm:sqref>E27 C27</xm:sqref>
        </x14:dataValidation>
        <x14:dataValidation type="list" allowBlank="1" showInputMessage="1" showErrorMessage="1" xr:uid="{A796D1B0-1EA6-4515-918F-B1FD9849208F}">
          <x14:formula1>
            <xm:f>Dropdown!$I$8:$I$12</xm:f>
          </x14:formula1>
          <xm:sqref>I120 I135 I118 K121:K122</xm:sqref>
        </x14:dataValidation>
        <x14:dataValidation type="list" allowBlank="1" showInputMessage="1" showErrorMessage="1" xr:uid="{53A94162-E74F-4976-9E78-6B8C2D73BF74}">
          <x14:formula1>
            <xm:f>Dropdown!$J$8:$J$11</xm:f>
          </x14:formula1>
          <xm:sqref>K106:K117 L89:L100</xm:sqref>
        </x14:dataValidation>
        <x14:dataValidation type="list" allowBlank="1" showInputMessage="1" showErrorMessage="1" xr:uid="{BE475A48-E443-49D8-88B9-CC593452C257}">
          <x14:formula1>
            <xm:f>Dropdown!$F$8:$F$22</xm:f>
          </x14:formula1>
          <xm:sqref>E33:E48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7F2C-4076-4CB0-8901-1D65082140A6}">
  <sheetPr>
    <tabColor rgb="FFFFC000"/>
  </sheetPr>
  <dimension ref="A1:W180"/>
  <sheetViews>
    <sheetView zoomScale="85" zoomScaleNormal="85" workbookViewId="0">
      <selection activeCell="J124" sqref="J124"/>
    </sheetView>
  </sheetViews>
  <sheetFormatPr baseColWidth="10" defaultRowHeight="15" x14ac:dyDescent="0.25"/>
  <cols>
    <col min="1" max="1" width="2.7109375" style="64" customWidth="1"/>
    <col min="2" max="2" width="28.5703125" style="64" customWidth="1"/>
    <col min="3" max="3" width="22.42578125" style="64" customWidth="1"/>
    <col min="4" max="4" width="14" style="64" bestFit="1" customWidth="1"/>
    <col min="5" max="5" width="23" style="64" bestFit="1" customWidth="1"/>
    <col min="6" max="6" width="22.42578125" style="64" customWidth="1"/>
    <col min="7" max="7" width="17" style="64" bestFit="1" customWidth="1"/>
    <col min="8" max="8" width="23" style="64" bestFit="1" customWidth="1"/>
    <col min="9" max="9" width="17" style="64" bestFit="1" customWidth="1"/>
    <col min="10" max="11" width="18.140625" style="64" bestFit="1" customWidth="1"/>
    <col min="12" max="12" width="17" style="64" bestFit="1" customWidth="1"/>
    <col min="13" max="13" width="18.140625" style="64" bestFit="1" customWidth="1"/>
    <col min="14" max="15" width="17" style="64" bestFit="1" customWidth="1"/>
    <col min="16" max="16" width="18.140625" style="64" bestFit="1" customWidth="1"/>
    <col min="17" max="18" width="17" style="64" bestFit="1" customWidth="1"/>
    <col min="19" max="19" width="18.140625" style="64" bestFit="1" customWidth="1"/>
    <col min="20" max="20" width="2.7109375" style="64" customWidth="1"/>
    <col min="21" max="16384" width="11.42578125" style="64"/>
  </cols>
  <sheetData>
    <row r="1" spans="1:23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60"/>
    </row>
    <row r="2" spans="1:23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61"/>
    </row>
    <row r="3" spans="1:23" ht="18" x14ac:dyDescent="0.25">
      <c r="A3" s="4"/>
      <c r="B3" s="160" t="s">
        <v>207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62"/>
    </row>
    <row r="4" spans="1:23" x14ac:dyDescent="0.25">
      <c r="A4" s="4"/>
      <c r="B4" s="181" t="s">
        <v>205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63"/>
    </row>
    <row r="5" spans="1:23" ht="18" customHeight="1" x14ac:dyDescent="0.25">
      <c r="A5" s="4"/>
      <c r="B5" s="162" t="s">
        <v>246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225"/>
      <c r="U5" s="114"/>
      <c r="V5" s="114"/>
      <c r="W5" s="114"/>
    </row>
    <row r="6" spans="1:23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61"/>
    </row>
    <row r="7" spans="1:23" ht="15" customHeight="1" x14ac:dyDescent="0.25">
      <c r="A7" s="9"/>
      <c r="B7" s="157" t="s">
        <v>143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1"/>
    </row>
    <row r="8" spans="1:23" ht="8.25" customHeight="1" x14ac:dyDescent="0.25">
      <c r="A8" s="5"/>
      <c r="B8" s="1"/>
      <c r="C8" s="1"/>
      <c r="D8" s="2"/>
      <c r="E8" s="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6"/>
    </row>
    <row r="9" spans="1:23" ht="15" customHeight="1" x14ac:dyDescent="0.25">
      <c r="A9" s="5"/>
      <c r="B9" s="28" t="s">
        <v>44</v>
      </c>
      <c r="C9" s="22" t="s">
        <v>5</v>
      </c>
      <c r="D9" s="22" t="s">
        <v>110</v>
      </c>
      <c r="E9" s="71" t="s">
        <v>191</v>
      </c>
      <c r="F9" s="22" t="s">
        <v>5</v>
      </c>
      <c r="G9" s="22" t="s">
        <v>110</v>
      </c>
      <c r="H9" s="71" t="s">
        <v>191</v>
      </c>
      <c r="I9" s="22" t="s">
        <v>111</v>
      </c>
      <c r="J9" s="71" t="s">
        <v>191</v>
      </c>
      <c r="K9" s="22" t="s">
        <v>87</v>
      </c>
      <c r="L9" s="71" t="s">
        <v>191</v>
      </c>
      <c r="M9" s="22" t="s">
        <v>6</v>
      </c>
      <c r="N9" s="22" t="s">
        <v>112</v>
      </c>
      <c r="O9" s="71" t="s">
        <v>191</v>
      </c>
      <c r="P9" s="22" t="s">
        <v>105</v>
      </c>
      <c r="Q9" s="71" t="s">
        <v>191</v>
      </c>
      <c r="R9" s="221" t="s">
        <v>1</v>
      </c>
      <c r="S9" s="222"/>
      <c r="T9" s="21"/>
    </row>
    <row r="10" spans="1:23" ht="18.75" x14ac:dyDescent="0.35">
      <c r="A10" s="5"/>
      <c r="B10" s="32"/>
      <c r="C10" s="20" t="s">
        <v>157</v>
      </c>
      <c r="D10" s="20" t="s">
        <v>159</v>
      </c>
      <c r="E10" s="71" t="s">
        <v>199</v>
      </c>
      <c r="F10" s="20" t="s">
        <v>158</v>
      </c>
      <c r="G10" s="20" t="s">
        <v>162</v>
      </c>
      <c r="H10" s="71" t="s">
        <v>200</v>
      </c>
      <c r="I10" s="20" t="s">
        <v>163</v>
      </c>
      <c r="J10" s="71" t="s">
        <v>201</v>
      </c>
      <c r="K10" s="20" t="s">
        <v>163</v>
      </c>
      <c r="L10" s="71" t="s">
        <v>201</v>
      </c>
      <c r="M10" s="29"/>
      <c r="N10" s="20" t="s">
        <v>161</v>
      </c>
      <c r="O10" s="71" t="s">
        <v>202</v>
      </c>
      <c r="P10" s="20" t="s">
        <v>163</v>
      </c>
      <c r="Q10" s="71" t="s">
        <v>201</v>
      </c>
      <c r="R10" s="223"/>
      <c r="S10" s="224"/>
      <c r="T10" s="21"/>
    </row>
    <row r="11" spans="1:23" ht="15" customHeight="1" x14ac:dyDescent="0.25">
      <c r="A11" s="5"/>
      <c r="B11" s="17" cm="1">
        <f t="array" ref="B11:B26">Eingabeformular!B33:B48</f>
        <v>0</v>
      </c>
      <c r="C11" s="12" t="str" cm="1">
        <f t="array" ref="C11:C26">Eingabeformular!J33:J48</f>
        <v>Bitte auswählen…</v>
      </c>
      <c r="D11" s="68" cm="1">
        <f t="array" ref="D11:D26">Eingabeformular!K33:K48</f>
        <v>0</v>
      </c>
      <c r="E11" s="143"/>
      <c r="F11" s="69" t="str" cm="1">
        <f t="array" ref="F11:F26">Eingabeformular!L33:L48</f>
        <v>Bitte auswählen…</v>
      </c>
      <c r="G11" s="68" cm="1">
        <f t="array" ref="G11:G26">Eingabeformular!M33:M48</f>
        <v>0</v>
      </c>
      <c r="H11" s="143"/>
      <c r="I11" s="138" cm="1">
        <f t="array" ref="I11:I26">Eingabeformular!N33:N48</f>
        <v>0</v>
      </c>
      <c r="J11" s="143"/>
      <c r="K11" s="138" cm="1">
        <f t="array" ref="K11:K26">Eingabeformular!O33:O48</f>
        <v>0</v>
      </c>
      <c r="L11" s="143"/>
      <c r="M11" s="70" t="str" cm="1">
        <f t="array" ref="M11:M26">Eingabeformular!P33:P48</f>
        <v>Bitte auswählen…</v>
      </c>
      <c r="N11" s="68" cm="1">
        <f t="array" ref="N11:N26">Eingabeformular!Q33:Q48</f>
        <v>0</v>
      </c>
      <c r="O11" s="143"/>
      <c r="P11" s="138" cm="1">
        <f t="array" ref="P11:P26">Eingabeformular!R33:R48</f>
        <v>0</v>
      </c>
      <c r="Q11" s="143"/>
      <c r="R11" s="218"/>
      <c r="S11" s="220"/>
      <c r="T11" s="21"/>
    </row>
    <row r="12" spans="1:23" ht="15" customHeight="1" x14ac:dyDescent="0.25">
      <c r="A12" s="5"/>
      <c r="B12" s="17">
        <v>0</v>
      </c>
      <c r="C12" s="12" t="str">
        <v>Bitte auswählen…</v>
      </c>
      <c r="D12" s="34">
        <v>0</v>
      </c>
      <c r="E12" s="143"/>
      <c r="F12" s="69" t="str">
        <v>Bitte auswählen…</v>
      </c>
      <c r="G12" s="34">
        <v>0</v>
      </c>
      <c r="H12" s="143"/>
      <c r="I12" s="139">
        <v>0</v>
      </c>
      <c r="J12" s="143"/>
      <c r="K12" s="139">
        <v>0</v>
      </c>
      <c r="L12" s="143"/>
      <c r="M12" s="69" t="str">
        <v>Bitte auswählen…</v>
      </c>
      <c r="N12" s="34">
        <v>0</v>
      </c>
      <c r="O12" s="143"/>
      <c r="P12" s="139">
        <v>0</v>
      </c>
      <c r="Q12" s="143"/>
      <c r="R12" s="218"/>
      <c r="S12" s="220"/>
      <c r="T12" s="21"/>
    </row>
    <row r="13" spans="1:23" hidden="1" x14ac:dyDescent="0.25">
      <c r="A13" s="5"/>
      <c r="B13" s="17">
        <v>0</v>
      </c>
      <c r="C13" s="17" t="str">
        <v>Bitte auswählen…</v>
      </c>
      <c r="D13" s="68">
        <v>0</v>
      </c>
      <c r="E13" s="145"/>
      <c r="F13" s="70" t="str">
        <v>Bitte auswählen…</v>
      </c>
      <c r="G13" s="136">
        <v>0</v>
      </c>
      <c r="H13" s="144"/>
      <c r="I13" s="138">
        <v>0</v>
      </c>
      <c r="J13" s="145"/>
      <c r="K13" s="139">
        <v>0</v>
      </c>
      <c r="L13" s="145"/>
      <c r="M13" s="137" t="str">
        <v>Bitte auswählen…</v>
      </c>
      <c r="N13" s="34">
        <v>0</v>
      </c>
      <c r="O13" s="144"/>
      <c r="P13" s="140">
        <v>0</v>
      </c>
      <c r="Q13" s="144"/>
      <c r="R13" s="218"/>
      <c r="S13" s="220"/>
      <c r="T13" s="21"/>
    </row>
    <row r="14" spans="1:23" s="66" customFormat="1" hidden="1" x14ac:dyDescent="0.25">
      <c r="A14" s="53"/>
      <c r="B14" s="17">
        <v>0</v>
      </c>
      <c r="C14" s="17" t="str">
        <v>Bitte auswählen…</v>
      </c>
      <c r="D14" s="68">
        <v>0</v>
      </c>
      <c r="E14" s="145"/>
      <c r="F14" s="70" t="str">
        <v>Bitte auswählen…</v>
      </c>
      <c r="G14" s="136">
        <v>0</v>
      </c>
      <c r="H14" s="144"/>
      <c r="I14" s="139">
        <v>0</v>
      </c>
      <c r="J14" s="145"/>
      <c r="K14" s="139">
        <v>0</v>
      </c>
      <c r="L14" s="145"/>
      <c r="M14" s="137" t="str">
        <v>Bitte auswählen…</v>
      </c>
      <c r="N14" s="34">
        <v>0</v>
      </c>
      <c r="O14" s="144"/>
      <c r="P14" s="140">
        <v>0</v>
      </c>
      <c r="Q14" s="144"/>
      <c r="R14" s="218"/>
      <c r="S14" s="220"/>
      <c r="T14" s="54"/>
    </row>
    <row r="15" spans="1:23" s="66" customFormat="1" hidden="1" x14ac:dyDescent="0.25">
      <c r="A15" s="53"/>
      <c r="B15" s="17">
        <v>0</v>
      </c>
      <c r="C15" s="17" t="str">
        <v>Bitte auswählen…</v>
      </c>
      <c r="D15" s="68">
        <v>0</v>
      </c>
      <c r="E15" s="145"/>
      <c r="F15" s="70" t="str">
        <v>Bitte auswählen…</v>
      </c>
      <c r="G15" s="136">
        <v>0</v>
      </c>
      <c r="H15" s="144"/>
      <c r="I15" s="138">
        <v>0</v>
      </c>
      <c r="J15" s="145"/>
      <c r="K15" s="139">
        <v>0</v>
      </c>
      <c r="L15" s="145"/>
      <c r="M15" s="137" t="str">
        <v>Bitte auswählen…</v>
      </c>
      <c r="N15" s="34">
        <v>0</v>
      </c>
      <c r="O15" s="144"/>
      <c r="P15" s="140">
        <v>0</v>
      </c>
      <c r="Q15" s="144"/>
      <c r="R15" s="218"/>
      <c r="S15" s="220"/>
      <c r="T15" s="54"/>
    </row>
    <row r="16" spans="1:23" s="66" customFormat="1" hidden="1" x14ac:dyDescent="0.25">
      <c r="A16" s="53"/>
      <c r="B16" s="17">
        <v>0</v>
      </c>
      <c r="C16" s="17" t="str">
        <v>Bitte auswählen…</v>
      </c>
      <c r="D16" s="68">
        <v>0</v>
      </c>
      <c r="E16" s="145"/>
      <c r="F16" s="70" t="str">
        <v>Bitte auswählen…</v>
      </c>
      <c r="G16" s="136">
        <v>0</v>
      </c>
      <c r="H16" s="144"/>
      <c r="I16" s="138">
        <v>0</v>
      </c>
      <c r="J16" s="145"/>
      <c r="K16" s="139">
        <v>0</v>
      </c>
      <c r="L16" s="145"/>
      <c r="M16" s="137" t="str">
        <v>Bitte auswählen…</v>
      </c>
      <c r="N16" s="34">
        <v>0</v>
      </c>
      <c r="O16" s="144"/>
      <c r="P16" s="140">
        <v>0</v>
      </c>
      <c r="Q16" s="144"/>
      <c r="R16" s="218"/>
      <c r="S16" s="220"/>
      <c r="T16" s="54"/>
    </row>
    <row r="17" spans="1:20" s="66" customFormat="1" hidden="1" x14ac:dyDescent="0.25">
      <c r="A17" s="53"/>
      <c r="B17" s="17">
        <v>0</v>
      </c>
      <c r="C17" s="17" t="str">
        <v>Bitte auswählen…</v>
      </c>
      <c r="D17" s="68">
        <v>0</v>
      </c>
      <c r="E17" s="145"/>
      <c r="F17" s="70" t="str">
        <v>Bitte auswählen…</v>
      </c>
      <c r="G17" s="136">
        <v>0</v>
      </c>
      <c r="H17" s="144"/>
      <c r="I17" s="138">
        <v>0</v>
      </c>
      <c r="J17" s="145"/>
      <c r="K17" s="139">
        <v>0</v>
      </c>
      <c r="L17" s="145"/>
      <c r="M17" s="137" t="str">
        <v>Bitte auswählen…</v>
      </c>
      <c r="N17" s="34">
        <v>0</v>
      </c>
      <c r="O17" s="144"/>
      <c r="P17" s="140">
        <v>0</v>
      </c>
      <c r="Q17" s="144"/>
      <c r="R17" s="218"/>
      <c r="S17" s="220"/>
      <c r="T17" s="54"/>
    </row>
    <row r="18" spans="1:20" s="66" customFormat="1" hidden="1" x14ac:dyDescent="0.25">
      <c r="A18" s="53"/>
      <c r="B18" s="17">
        <v>0</v>
      </c>
      <c r="C18" s="17" t="str">
        <v>Bitte auswählen…</v>
      </c>
      <c r="D18" s="68">
        <v>0</v>
      </c>
      <c r="E18" s="145"/>
      <c r="F18" s="70" t="str">
        <v>Bitte auswählen…</v>
      </c>
      <c r="G18" s="136">
        <v>0</v>
      </c>
      <c r="H18" s="144"/>
      <c r="I18" s="138">
        <v>0</v>
      </c>
      <c r="J18" s="145"/>
      <c r="K18" s="139">
        <v>0</v>
      </c>
      <c r="L18" s="145"/>
      <c r="M18" s="137" t="str">
        <v>Bitte auswählen…</v>
      </c>
      <c r="N18" s="34">
        <v>0</v>
      </c>
      <c r="O18" s="144"/>
      <c r="P18" s="140">
        <v>0</v>
      </c>
      <c r="Q18" s="144"/>
      <c r="R18" s="218"/>
      <c r="S18" s="220"/>
      <c r="T18" s="54"/>
    </row>
    <row r="19" spans="1:20" s="66" customFormat="1" hidden="1" x14ac:dyDescent="0.25">
      <c r="A19" s="53"/>
      <c r="B19" s="17">
        <v>0</v>
      </c>
      <c r="C19" s="17" t="str">
        <v>Bitte auswählen…</v>
      </c>
      <c r="D19" s="68">
        <v>0</v>
      </c>
      <c r="E19" s="145"/>
      <c r="F19" s="70" t="str">
        <v>Bitte auswählen…</v>
      </c>
      <c r="G19" s="136">
        <v>0</v>
      </c>
      <c r="H19" s="144"/>
      <c r="I19" s="138">
        <v>0</v>
      </c>
      <c r="J19" s="145"/>
      <c r="K19" s="139">
        <v>0</v>
      </c>
      <c r="L19" s="145"/>
      <c r="M19" s="137" t="str">
        <v>Bitte auswählen…</v>
      </c>
      <c r="N19" s="34">
        <v>0</v>
      </c>
      <c r="O19" s="144"/>
      <c r="P19" s="140">
        <v>0</v>
      </c>
      <c r="Q19" s="144"/>
      <c r="R19" s="218"/>
      <c r="S19" s="220"/>
      <c r="T19" s="54"/>
    </row>
    <row r="20" spans="1:20" s="66" customFormat="1" hidden="1" x14ac:dyDescent="0.25">
      <c r="A20" s="53"/>
      <c r="B20" s="17">
        <v>0</v>
      </c>
      <c r="C20" s="17" t="str">
        <v>Bitte auswählen…</v>
      </c>
      <c r="D20" s="68">
        <v>0</v>
      </c>
      <c r="E20" s="145"/>
      <c r="F20" s="70" t="str">
        <v>Bitte auswählen…</v>
      </c>
      <c r="G20" s="136">
        <v>0</v>
      </c>
      <c r="H20" s="144"/>
      <c r="I20" s="138">
        <v>0</v>
      </c>
      <c r="J20" s="145"/>
      <c r="K20" s="139">
        <v>0</v>
      </c>
      <c r="L20" s="145"/>
      <c r="M20" s="137" t="str">
        <v>Bitte auswählen…</v>
      </c>
      <c r="N20" s="34">
        <v>0</v>
      </c>
      <c r="O20" s="144"/>
      <c r="P20" s="140">
        <v>0</v>
      </c>
      <c r="Q20" s="144"/>
      <c r="R20" s="218"/>
      <c r="S20" s="220"/>
      <c r="T20" s="54"/>
    </row>
    <row r="21" spans="1:20" s="66" customFormat="1" hidden="1" x14ac:dyDescent="0.25">
      <c r="A21" s="53"/>
      <c r="B21" s="17">
        <v>0</v>
      </c>
      <c r="C21" s="17" t="str">
        <v>Bitte auswählen…</v>
      </c>
      <c r="D21" s="68">
        <v>0</v>
      </c>
      <c r="E21" s="145"/>
      <c r="F21" s="70" t="str">
        <v>Bitte auswählen…</v>
      </c>
      <c r="G21" s="136">
        <v>0</v>
      </c>
      <c r="H21" s="144"/>
      <c r="I21" s="138">
        <v>0</v>
      </c>
      <c r="J21" s="145"/>
      <c r="K21" s="139">
        <v>0</v>
      </c>
      <c r="L21" s="145"/>
      <c r="M21" s="137" t="str">
        <v>Bitte auswählen…</v>
      </c>
      <c r="N21" s="34">
        <v>0</v>
      </c>
      <c r="O21" s="144"/>
      <c r="P21" s="140">
        <v>0</v>
      </c>
      <c r="Q21" s="144"/>
      <c r="R21" s="218"/>
      <c r="S21" s="220"/>
      <c r="T21" s="54"/>
    </row>
    <row r="22" spans="1:20" s="66" customFormat="1" hidden="1" x14ac:dyDescent="0.25">
      <c r="A22" s="53"/>
      <c r="B22" s="17">
        <v>0</v>
      </c>
      <c r="C22" s="17" t="str">
        <v>Bitte auswählen…</v>
      </c>
      <c r="D22" s="68">
        <v>0</v>
      </c>
      <c r="E22" s="145"/>
      <c r="F22" s="70" t="str">
        <v>Bitte auswählen…</v>
      </c>
      <c r="G22" s="136">
        <v>0</v>
      </c>
      <c r="H22" s="144"/>
      <c r="I22" s="138">
        <v>0</v>
      </c>
      <c r="J22" s="145"/>
      <c r="K22" s="139">
        <v>0</v>
      </c>
      <c r="L22" s="145"/>
      <c r="M22" s="137" t="str">
        <v>Bitte auswählen…</v>
      </c>
      <c r="N22" s="34">
        <v>0</v>
      </c>
      <c r="O22" s="144"/>
      <c r="P22" s="140">
        <v>0</v>
      </c>
      <c r="Q22" s="144"/>
      <c r="R22" s="218"/>
      <c r="S22" s="220"/>
      <c r="T22" s="54"/>
    </row>
    <row r="23" spans="1:20" s="66" customFormat="1" hidden="1" x14ac:dyDescent="0.25">
      <c r="A23" s="53"/>
      <c r="B23" s="17">
        <v>0</v>
      </c>
      <c r="C23" s="17" t="str">
        <v>Bitte auswählen…</v>
      </c>
      <c r="D23" s="68">
        <v>0</v>
      </c>
      <c r="E23" s="145"/>
      <c r="F23" s="70" t="str">
        <v>Bitte auswählen…</v>
      </c>
      <c r="G23" s="136">
        <v>0</v>
      </c>
      <c r="H23" s="144"/>
      <c r="I23" s="138">
        <v>0</v>
      </c>
      <c r="J23" s="145"/>
      <c r="K23" s="139">
        <v>0</v>
      </c>
      <c r="L23" s="145"/>
      <c r="M23" s="137" t="str">
        <v>Bitte auswählen…</v>
      </c>
      <c r="N23" s="34">
        <v>0</v>
      </c>
      <c r="O23" s="144"/>
      <c r="P23" s="140">
        <v>0</v>
      </c>
      <c r="Q23" s="144"/>
      <c r="R23" s="218"/>
      <c r="S23" s="220"/>
      <c r="T23" s="54"/>
    </row>
    <row r="24" spans="1:20" s="66" customFormat="1" hidden="1" x14ac:dyDescent="0.25">
      <c r="A24" s="53"/>
      <c r="B24" s="17">
        <v>0</v>
      </c>
      <c r="C24" s="17" t="str">
        <v>Bitte auswählen…</v>
      </c>
      <c r="D24" s="68">
        <v>0</v>
      </c>
      <c r="E24" s="145"/>
      <c r="F24" s="70" t="str">
        <v>Bitte auswählen…</v>
      </c>
      <c r="G24" s="136">
        <v>0</v>
      </c>
      <c r="H24" s="144"/>
      <c r="I24" s="138">
        <v>0</v>
      </c>
      <c r="J24" s="145"/>
      <c r="K24" s="139">
        <v>0</v>
      </c>
      <c r="L24" s="145"/>
      <c r="M24" s="137" t="str">
        <v>Bitte auswählen…</v>
      </c>
      <c r="N24" s="34">
        <v>0</v>
      </c>
      <c r="O24" s="144"/>
      <c r="P24" s="140">
        <v>0</v>
      </c>
      <c r="Q24" s="144"/>
      <c r="R24" s="218"/>
      <c r="S24" s="220"/>
      <c r="T24" s="54"/>
    </row>
    <row r="25" spans="1:20" s="66" customFormat="1" hidden="1" x14ac:dyDescent="0.25">
      <c r="A25" s="53"/>
      <c r="B25" s="17">
        <v>0</v>
      </c>
      <c r="C25" s="17" t="str">
        <v>Bitte auswählen…</v>
      </c>
      <c r="D25" s="68">
        <v>0</v>
      </c>
      <c r="E25" s="145"/>
      <c r="F25" s="70" t="str">
        <v>Bitte auswählen…</v>
      </c>
      <c r="G25" s="136">
        <v>0</v>
      </c>
      <c r="H25" s="144"/>
      <c r="I25" s="138">
        <v>0</v>
      </c>
      <c r="J25" s="145"/>
      <c r="K25" s="139">
        <v>0</v>
      </c>
      <c r="L25" s="145"/>
      <c r="M25" s="137" t="str">
        <v>Bitte auswählen…</v>
      </c>
      <c r="N25" s="34">
        <v>0</v>
      </c>
      <c r="O25" s="144"/>
      <c r="P25" s="140">
        <v>0</v>
      </c>
      <c r="Q25" s="144"/>
      <c r="R25" s="218"/>
      <c r="S25" s="220"/>
      <c r="T25" s="54"/>
    </row>
    <row r="26" spans="1:20" s="66" customFormat="1" hidden="1" x14ac:dyDescent="0.25">
      <c r="A26" s="53"/>
      <c r="B26" s="17">
        <v>0</v>
      </c>
      <c r="C26" s="17" t="str">
        <v>Bitte auswählen…</v>
      </c>
      <c r="D26" s="68">
        <v>0</v>
      </c>
      <c r="E26" s="145"/>
      <c r="F26" s="70" t="str">
        <v>Bitte auswählen…</v>
      </c>
      <c r="G26" s="136">
        <v>0</v>
      </c>
      <c r="H26" s="144"/>
      <c r="I26" s="138">
        <v>0</v>
      </c>
      <c r="J26" s="145"/>
      <c r="K26" s="139">
        <v>0</v>
      </c>
      <c r="L26" s="145"/>
      <c r="M26" s="137" t="str">
        <v>Bitte auswählen…</v>
      </c>
      <c r="N26" s="34">
        <v>0</v>
      </c>
      <c r="O26" s="144"/>
      <c r="P26" s="140">
        <v>0</v>
      </c>
      <c r="Q26" s="144"/>
      <c r="R26" s="218"/>
      <c r="S26" s="220"/>
      <c r="T26" s="54"/>
    </row>
    <row r="27" spans="1:20" ht="15" customHeight="1" x14ac:dyDescent="0.25">
      <c r="A27" s="5"/>
      <c r="B27" s="185" t="s">
        <v>145</v>
      </c>
      <c r="C27" s="185"/>
      <c r="D27" s="185"/>
      <c r="E27" s="226"/>
      <c r="F27" s="185"/>
      <c r="G27" s="185"/>
      <c r="H27" s="226"/>
      <c r="I27" s="185"/>
      <c r="J27" s="226"/>
      <c r="K27" s="185"/>
      <c r="L27" s="226"/>
      <c r="M27" s="185"/>
      <c r="N27" s="185"/>
      <c r="O27" s="226"/>
      <c r="P27" s="185"/>
      <c r="Q27" s="121"/>
      <c r="R27" s="121"/>
      <c r="S27" s="121"/>
      <c r="T27" s="21"/>
    </row>
    <row r="28" spans="1:20" ht="8.25" customHeight="1" x14ac:dyDescent="0.25">
      <c r="A28" s="5"/>
      <c r="B28" s="1"/>
      <c r="C28" s="1"/>
      <c r="D28" s="2"/>
      <c r="E28" s="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6"/>
    </row>
    <row r="29" spans="1:20" ht="15" customHeight="1" x14ac:dyDescent="0.25">
      <c r="A29" s="9"/>
      <c r="B29" s="157" t="s">
        <v>43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1"/>
    </row>
    <row r="30" spans="1:20" ht="8.25" customHeight="1" x14ac:dyDescent="0.25">
      <c r="A30" s="5"/>
      <c r="B30" s="1"/>
      <c r="C30" s="1"/>
      <c r="D30" s="2"/>
      <c r="E30" s="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6"/>
    </row>
    <row r="31" spans="1:20" ht="15" customHeight="1" x14ac:dyDescent="0.25">
      <c r="A31" s="5"/>
      <c r="B31" s="28" t="s">
        <v>44</v>
      </c>
      <c r="C31" s="22" t="s">
        <v>5</v>
      </c>
      <c r="D31" s="22" t="s">
        <v>110</v>
      </c>
      <c r="E31" s="71" t="s">
        <v>192</v>
      </c>
      <c r="F31" s="22" t="s">
        <v>111</v>
      </c>
      <c r="G31" s="71" t="s">
        <v>191</v>
      </c>
      <c r="H31" s="22" t="s">
        <v>87</v>
      </c>
      <c r="I31" s="71" t="s">
        <v>191</v>
      </c>
      <c r="J31" s="22" t="s">
        <v>6</v>
      </c>
      <c r="K31" s="22" t="s">
        <v>112</v>
      </c>
      <c r="L31" s="71" t="s">
        <v>191</v>
      </c>
      <c r="M31" s="22" t="s">
        <v>105</v>
      </c>
      <c r="N31" s="71" t="s">
        <v>191</v>
      </c>
      <c r="O31" s="221" t="s">
        <v>1</v>
      </c>
      <c r="P31" s="222"/>
      <c r="Q31" s="222"/>
      <c r="R31" s="222"/>
      <c r="S31" s="222"/>
      <c r="T31" s="6"/>
    </row>
    <row r="32" spans="1:20" ht="15" customHeight="1" x14ac:dyDescent="0.35">
      <c r="A32" s="5"/>
      <c r="B32" s="28"/>
      <c r="C32" s="22"/>
      <c r="D32" s="22" t="s">
        <v>161</v>
      </c>
      <c r="E32" s="71" t="s">
        <v>202</v>
      </c>
      <c r="F32" s="22" t="s">
        <v>163</v>
      </c>
      <c r="G32" s="71" t="s">
        <v>201</v>
      </c>
      <c r="H32" s="22" t="s">
        <v>163</v>
      </c>
      <c r="I32" s="71" t="s">
        <v>201</v>
      </c>
      <c r="J32" s="59"/>
      <c r="K32" s="22" t="s">
        <v>161</v>
      </c>
      <c r="L32" s="71" t="s">
        <v>202</v>
      </c>
      <c r="M32" s="22" t="s">
        <v>163</v>
      </c>
      <c r="N32" s="71" t="s">
        <v>201</v>
      </c>
      <c r="O32" s="221"/>
      <c r="P32" s="222"/>
      <c r="Q32" s="222"/>
      <c r="R32" s="222"/>
      <c r="S32" s="222"/>
      <c r="T32" s="6"/>
    </row>
    <row r="33" spans="1:20" s="66" customFormat="1" ht="15" customHeight="1" x14ac:dyDescent="0.25">
      <c r="A33" s="53"/>
      <c r="B33" s="15" cm="1">
        <f t="array" ref="B33:B44">Eingabeformular!B55:B66</f>
        <v>0</v>
      </c>
      <c r="C33" s="12" t="str" cm="1">
        <f t="array" ref="C33:C44">Eingabeformular!D55:D66</f>
        <v>Bitte auswählen…</v>
      </c>
      <c r="D33" s="34" cm="1">
        <f t="array" ref="D33:D44">Eingabeformular!E55:E66</f>
        <v>0</v>
      </c>
      <c r="E33" s="143"/>
      <c r="F33" s="139" cm="1">
        <f t="array" ref="F33:F44">Eingabeformular!F55:F66</f>
        <v>0</v>
      </c>
      <c r="G33" s="143"/>
      <c r="H33" s="139" cm="1">
        <f t="array" ref="H33:H44">Eingabeformular!G55:G66</f>
        <v>0</v>
      </c>
      <c r="I33" s="143"/>
      <c r="J33" s="69" t="str" cm="1">
        <f t="array" ref="J33:J44">Eingabeformular!H55:H66</f>
        <v>Bitte auswählen…</v>
      </c>
      <c r="K33" s="34" cm="1">
        <f t="array" ref="K33:K44">Eingabeformular!I55:I66</f>
        <v>0</v>
      </c>
      <c r="L33" s="143"/>
      <c r="M33" s="139" cm="1">
        <f t="array" ref="M33:M44">Eingabeformular!J55:J66</f>
        <v>0</v>
      </c>
      <c r="N33" s="143"/>
      <c r="O33" s="218"/>
      <c r="P33" s="219"/>
      <c r="Q33" s="219"/>
      <c r="R33" s="219"/>
      <c r="S33" s="220"/>
      <c r="T33" s="55"/>
    </row>
    <row r="34" spans="1:20" s="66" customFormat="1" ht="15" customHeight="1" x14ac:dyDescent="0.25">
      <c r="A34" s="53"/>
      <c r="B34" s="15">
        <v>0</v>
      </c>
      <c r="C34" s="12" t="str">
        <v>Bitte auswählen…</v>
      </c>
      <c r="D34" s="34">
        <v>0</v>
      </c>
      <c r="E34" s="143"/>
      <c r="F34" s="139">
        <v>0</v>
      </c>
      <c r="G34" s="143"/>
      <c r="H34" s="139">
        <v>0</v>
      </c>
      <c r="I34" s="143"/>
      <c r="J34" s="69" t="str">
        <v>Bitte auswählen…</v>
      </c>
      <c r="K34" s="34">
        <v>0</v>
      </c>
      <c r="L34" s="143"/>
      <c r="M34" s="139">
        <v>0</v>
      </c>
      <c r="N34" s="143"/>
      <c r="O34" s="218"/>
      <c r="P34" s="219"/>
      <c r="Q34" s="219"/>
      <c r="R34" s="219"/>
      <c r="S34" s="220"/>
      <c r="T34" s="55"/>
    </row>
    <row r="35" spans="1:20" s="66" customFormat="1" ht="15" hidden="1" customHeight="1" x14ac:dyDescent="0.25">
      <c r="A35" s="53"/>
      <c r="B35" s="15">
        <v>0</v>
      </c>
      <c r="C35" s="12" t="str">
        <v>Bitte auswählen…</v>
      </c>
      <c r="D35" s="34">
        <v>0</v>
      </c>
      <c r="E35" s="143"/>
      <c r="F35" s="139">
        <v>0</v>
      </c>
      <c r="G35" s="143"/>
      <c r="H35" s="139">
        <v>0</v>
      </c>
      <c r="I35" s="143"/>
      <c r="J35" s="69" t="str">
        <v>Bitte auswählen…</v>
      </c>
      <c r="K35" s="34">
        <v>0</v>
      </c>
      <c r="L35" s="143"/>
      <c r="M35" s="139">
        <v>0</v>
      </c>
      <c r="N35" s="143"/>
      <c r="O35" s="218"/>
      <c r="P35" s="219"/>
      <c r="Q35" s="219"/>
      <c r="R35" s="219"/>
      <c r="S35" s="220"/>
      <c r="T35" s="55"/>
    </row>
    <row r="36" spans="1:20" s="66" customFormat="1" ht="15" hidden="1" customHeight="1" x14ac:dyDescent="0.25">
      <c r="A36" s="53"/>
      <c r="B36" s="15">
        <v>0</v>
      </c>
      <c r="C36" s="12" t="str">
        <v>Bitte auswählen…</v>
      </c>
      <c r="D36" s="34">
        <v>0</v>
      </c>
      <c r="E36" s="143"/>
      <c r="F36" s="139">
        <v>0</v>
      </c>
      <c r="G36" s="143"/>
      <c r="H36" s="139">
        <v>0</v>
      </c>
      <c r="I36" s="143"/>
      <c r="J36" s="69" t="str">
        <v>Bitte auswählen…</v>
      </c>
      <c r="K36" s="34">
        <v>0</v>
      </c>
      <c r="L36" s="143"/>
      <c r="M36" s="139">
        <v>0</v>
      </c>
      <c r="N36" s="143"/>
      <c r="O36" s="218"/>
      <c r="P36" s="219"/>
      <c r="Q36" s="219"/>
      <c r="R36" s="219"/>
      <c r="S36" s="220"/>
      <c r="T36" s="55"/>
    </row>
    <row r="37" spans="1:20" s="66" customFormat="1" ht="15" hidden="1" customHeight="1" x14ac:dyDescent="0.25">
      <c r="A37" s="53"/>
      <c r="B37" s="15">
        <v>0</v>
      </c>
      <c r="C37" s="12" t="str">
        <v>Bitte auswählen…</v>
      </c>
      <c r="D37" s="34">
        <v>0</v>
      </c>
      <c r="E37" s="143"/>
      <c r="F37" s="139">
        <v>0</v>
      </c>
      <c r="G37" s="143"/>
      <c r="H37" s="139">
        <v>0</v>
      </c>
      <c r="I37" s="143"/>
      <c r="J37" s="69" t="str">
        <v>Bitte auswählen…</v>
      </c>
      <c r="K37" s="34">
        <v>0</v>
      </c>
      <c r="L37" s="143"/>
      <c r="M37" s="139">
        <v>0</v>
      </c>
      <c r="N37" s="143"/>
      <c r="O37" s="218"/>
      <c r="P37" s="219"/>
      <c r="Q37" s="219"/>
      <c r="R37" s="219"/>
      <c r="S37" s="220"/>
      <c r="T37" s="55"/>
    </row>
    <row r="38" spans="1:20" s="66" customFormat="1" ht="15" hidden="1" customHeight="1" x14ac:dyDescent="0.25">
      <c r="A38" s="53"/>
      <c r="B38" s="15">
        <v>0</v>
      </c>
      <c r="C38" s="12" t="str">
        <v>Bitte auswählen…</v>
      </c>
      <c r="D38" s="34">
        <v>0</v>
      </c>
      <c r="E38" s="143"/>
      <c r="F38" s="139">
        <v>0</v>
      </c>
      <c r="G38" s="143"/>
      <c r="H38" s="139">
        <v>0</v>
      </c>
      <c r="I38" s="143"/>
      <c r="J38" s="69" t="str">
        <v>Bitte auswählen…</v>
      </c>
      <c r="K38" s="34">
        <v>0</v>
      </c>
      <c r="L38" s="143"/>
      <c r="M38" s="139">
        <v>0</v>
      </c>
      <c r="N38" s="143"/>
      <c r="O38" s="218"/>
      <c r="P38" s="219"/>
      <c r="Q38" s="219"/>
      <c r="R38" s="219"/>
      <c r="S38" s="220"/>
      <c r="T38" s="55"/>
    </row>
    <row r="39" spans="1:20" s="66" customFormat="1" ht="15" hidden="1" customHeight="1" x14ac:dyDescent="0.25">
      <c r="A39" s="53"/>
      <c r="B39" s="15">
        <v>0</v>
      </c>
      <c r="C39" s="12" t="str">
        <v>Bitte auswählen…</v>
      </c>
      <c r="D39" s="34">
        <v>0</v>
      </c>
      <c r="E39" s="143"/>
      <c r="F39" s="139">
        <v>0</v>
      </c>
      <c r="G39" s="143"/>
      <c r="H39" s="139">
        <v>0</v>
      </c>
      <c r="I39" s="143"/>
      <c r="J39" s="69" t="str">
        <v>Bitte auswählen…</v>
      </c>
      <c r="K39" s="34">
        <v>0</v>
      </c>
      <c r="L39" s="143"/>
      <c r="M39" s="139">
        <v>0</v>
      </c>
      <c r="N39" s="143"/>
      <c r="O39" s="218"/>
      <c r="P39" s="219"/>
      <c r="Q39" s="219"/>
      <c r="R39" s="219"/>
      <c r="S39" s="220"/>
      <c r="T39" s="55"/>
    </row>
    <row r="40" spans="1:20" s="66" customFormat="1" ht="15" hidden="1" customHeight="1" x14ac:dyDescent="0.25">
      <c r="A40" s="53"/>
      <c r="B40" s="15">
        <v>0</v>
      </c>
      <c r="C40" s="12" t="str">
        <v>Bitte auswählen…</v>
      </c>
      <c r="D40" s="34">
        <v>0</v>
      </c>
      <c r="E40" s="143"/>
      <c r="F40" s="139">
        <v>0</v>
      </c>
      <c r="G40" s="143"/>
      <c r="H40" s="139">
        <v>0</v>
      </c>
      <c r="I40" s="143"/>
      <c r="J40" s="69" t="str">
        <v>Bitte auswählen…</v>
      </c>
      <c r="K40" s="34">
        <v>0</v>
      </c>
      <c r="L40" s="143"/>
      <c r="M40" s="139">
        <v>0</v>
      </c>
      <c r="N40" s="143"/>
      <c r="O40" s="218"/>
      <c r="P40" s="219"/>
      <c r="Q40" s="219"/>
      <c r="R40" s="219"/>
      <c r="S40" s="220"/>
      <c r="T40" s="55"/>
    </row>
    <row r="41" spans="1:20" s="66" customFormat="1" ht="15" hidden="1" customHeight="1" x14ac:dyDescent="0.25">
      <c r="A41" s="53"/>
      <c r="B41" s="15">
        <v>0</v>
      </c>
      <c r="C41" s="12" t="str">
        <v>Bitte auswählen…</v>
      </c>
      <c r="D41" s="34">
        <v>0</v>
      </c>
      <c r="E41" s="143"/>
      <c r="F41" s="139">
        <v>0</v>
      </c>
      <c r="G41" s="143"/>
      <c r="H41" s="139">
        <v>0</v>
      </c>
      <c r="I41" s="143"/>
      <c r="J41" s="69" t="str">
        <v>Bitte auswählen…</v>
      </c>
      <c r="K41" s="34">
        <v>0</v>
      </c>
      <c r="L41" s="143"/>
      <c r="M41" s="139">
        <v>0</v>
      </c>
      <c r="N41" s="143"/>
      <c r="O41" s="218"/>
      <c r="P41" s="219"/>
      <c r="Q41" s="219"/>
      <c r="R41" s="219"/>
      <c r="S41" s="220"/>
      <c r="T41" s="55"/>
    </row>
    <row r="42" spans="1:20" s="66" customFormat="1" ht="15" hidden="1" customHeight="1" x14ac:dyDescent="0.25">
      <c r="A42" s="53"/>
      <c r="B42" s="15">
        <v>0</v>
      </c>
      <c r="C42" s="12" t="str">
        <v>Bitte auswählen…</v>
      </c>
      <c r="D42" s="34">
        <v>0</v>
      </c>
      <c r="E42" s="143"/>
      <c r="F42" s="139">
        <v>0</v>
      </c>
      <c r="G42" s="143"/>
      <c r="H42" s="139">
        <v>0</v>
      </c>
      <c r="I42" s="143"/>
      <c r="J42" s="69" t="str">
        <v>Bitte auswählen…</v>
      </c>
      <c r="K42" s="34">
        <v>0</v>
      </c>
      <c r="L42" s="143"/>
      <c r="M42" s="139">
        <v>0</v>
      </c>
      <c r="N42" s="143"/>
      <c r="O42" s="218"/>
      <c r="P42" s="219"/>
      <c r="Q42" s="219"/>
      <c r="R42" s="219"/>
      <c r="S42" s="220"/>
      <c r="T42" s="55"/>
    </row>
    <row r="43" spans="1:20" s="66" customFormat="1" ht="15" hidden="1" customHeight="1" x14ac:dyDescent="0.25">
      <c r="A43" s="53"/>
      <c r="B43" s="15">
        <v>0</v>
      </c>
      <c r="C43" s="12" t="str">
        <v>Bitte auswählen…</v>
      </c>
      <c r="D43" s="34">
        <v>0</v>
      </c>
      <c r="E43" s="143"/>
      <c r="F43" s="139">
        <v>0</v>
      </c>
      <c r="G43" s="143"/>
      <c r="H43" s="139">
        <v>0</v>
      </c>
      <c r="I43" s="143"/>
      <c r="J43" s="69" t="str">
        <v>Bitte auswählen…</v>
      </c>
      <c r="K43" s="34">
        <v>0</v>
      </c>
      <c r="L43" s="143"/>
      <c r="M43" s="139">
        <v>0</v>
      </c>
      <c r="N43" s="143"/>
      <c r="O43" s="218"/>
      <c r="P43" s="219"/>
      <c r="Q43" s="219"/>
      <c r="R43" s="219"/>
      <c r="S43" s="220"/>
      <c r="T43" s="55"/>
    </row>
    <row r="44" spans="1:20" s="66" customFormat="1" ht="15" hidden="1" customHeight="1" x14ac:dyDescent="0.25">
      <c r="A44" s="53"/>
      <c r="B44" s="15">
        <v>0</v>
      </c>
      <c r="C44" s="12" t="str">
        <v>Bitte auswählen…</v>
      </c>
      <c r="D44" s="34">
        <v>0</v>
      </c>
      <c r="E44" s="143"/>
      <c r="F44" s="139">
        <v>0</v>
      </c>
      <c r="G44" s="143"/>
      <c r="H44" s="139">
        <v>0</v>
      </c>
      <c r="I44" s="143"/>
      <c r="J44" s="69" t="str">
        <v>Bitte auswählen…</v>
      </c>
      <c r="K44" s="34">
        <v>0</v>
      </c>
      <c r="L44" s="143"/>
      <c r="M44" s="139">
        <v>0</v>
      </c>
      <c r="N44" s="143"/>
      <c r="O44" s="218"/>
      <c r="P44" s="219"/>
      <c r="Q44" s="219"/>
      <c r="R44" s="219"/>
      <c r="S44" s="220"/>
      <c r="T44" s="55"/>
    </row>
    <row r="45" spans="1:20" ht="8.25" customHeight="1" x14ac:dyDescent="0.25">
      <c r="A45" s="5"/>
      <c r="B45" s="1"/>
      <c r="C45" s="1"/>
      <c r="D45" s="2"/>
      <c r="E45" s="2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6"/>
    </row>
    <row r="46" spans="1:20" ht="15" customHeight="1" x14ac:dyDescent="0.25">
      <c r="A46" s="9"/>
      <c r="B46" s="157" t="s">
        <v>46</v>
      </c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1"/>
    </row>
    <row r="47" spans="1:20" ht="8.25" customHeight="1" x14ac:dyDescent="0.25">
      <c r="A47" s="5"/>
      <c r="B47" s="1"/>
      <c r="C47" s="1"/>
      <c r="D47" s="2"/>
      <c r="E47" s="2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6"/>
    </row>
    <row r="48" spans="1:20" ht="15" customHeight="1" x14ac:dyDescent="0.25">
      <c r="A48" s="5"/>
      <c r="B48" s="28" t="s">
        <v>44</v>
      </c>
      <c r="C48" s="22" t="s">
        <v>5</v>
      </c>
      <c r="D48" s="22" t="s">
        <v>110</v>
      </c>
      <c r="E48" s="71" t="s">
        <v>191</v>
      </c>
      <c r="F48" s="22" t="s">
        <v>111</v>
      </c>
      <c r="G48" s="71" t="s">
        <v>191</v>
      </c>
      <c r="H48" s="22" t="s">
        <v>87</v>
      </c>
      <c r="I48" s="71" t="s">
        <v>191</v>
      </c>
      <c r="J48" s="22" t="s">
        <v>6</v>
      </c>
      <c r="K48" s="22" t="s">
        <v>112</v>
      </c>
      <c r="L48" s="71" t="s">
        <v>191</v>
      </c>
      <c r="M48" s="22" t="s">
        <v>105</v>
      </c>
      <c r="N48" s="71" t="s">
        <v>191</v>
      </c>
      <c r="O48" s="221" t="s">
        <v>1</v>
      </c>
      <c r="P48" s="222"/>
      <c r="Q48" s="222"/>
      <c r="R48" s="222"/>
      <c r="S48" s="222"/>
      <c r="T48" s="6"/>
    </row>
    <row r="49" spans="1:20" ht="15" customHeight="1" x14ac:dyDescent="0.35">
      <c r="A49" s="5"/>
      <c r="B49" s="19"/>
      <c r="C49" s="20"/>
      <c r="D49" s="20" t="s">
        <v>161</v>
      </c>
      <c r="E49" s="71" t="s">
        <v>202</v>
      </c>
      <c r="F49" s="20" t="s">
        <v>163</v>
      </c>
      <c r="G49" s="71" t="s">
        <v>201</v>
      </c>
      <c r="H49" s="20" t="s">
        <v>163</v>
      </c>
      <c r="I49" s="71" t="s">
        <v>201</v>
      </c>
      <c r="J49" s="29"/>
      <c r="K49" s="20" t="s">
        <v>161</v>
      </c>
      <c r="L49" s="71" t="s">
        <v>202</v>
      </c>
      <c r="M49" s="20" t="s">
        <v>163</v>
      </c>
      <c r="N49" s="71" t="s">
        <v>201</v>
      </c>
      <c r="O49" s="221"/>
      <c r="P49" s="222"/>
      <c r="Q49" s="222"/>
      <c r="R49" s="222"/>
      <c r="S49" s="222"/>
      <c r="T49" s="6"/>
    </row>
    <row r="50" spans="1:20" ht="15" customHeight="1" x14ac:dyDescent="0.25">
      <c r="A50" s="5"/>
      <c r="B50" s="17" cm="1">
        <f t="array" ref="B50:B61">Eingabeformular!B72:B83</f>
        <v>0</v>
      </c>
      <c r="C50" s="12" t="str" cm="1">
        <f t="array" ref="C50:C61">Eingabeformular!D72:D83</f>
        <v>Bitte auswählen…</v>
      </c>
      <c r="D50" s="34" cm="1">
        <f t="array" ref="D50:D61">Eingabeformular!E72:E83</f>
        <v>0</v>
      </c>
      <c r="E50" s="143"/>
      <c r="F50" s="139" cm="1">
        <f t="array" ref="F50:F61">Eingabeformular!F72:F83</f>
        <v>0</v>
      </c>
      <c r="G50" s="143"/>
      <c r="H50" s="139" cm="1">
        <f t="array" ref="H50:H61">Eingabeformular!G72:G83</f>
        <v>0</v>
      </c>
      <c r="I50" s="143"/>
      <c r="J50" s="69" t="str" cm="1">
        <f t="array" ref="J50:J61">Eingabeformular!H72:H83</f>
        <v>Bitte auswählen…</v>
      </c>
      <c r="K50" s="34" cm="1">
        <f t="array" ref="K50:K61">Eingabeformular!I72:I83</f>
        <v>0</v>
      </c>
      <c r="L50" s="143"/>
      <c r="M50" s="139" cm="1">
        <f t="array" ref="M50:M61">Eingabeformular!J72:J83</f>
        <v>0</v>
      </c>
      <c r="N50" s="143"/>
      <c r="O50" s="218"/>
      <c r="P50" s="219"/>
      <c r="Q50" s="219"/>
      <c r="R50" s="219"/>
      <c r="S50" s="220"/>
      <c r="T50" s="6"/>
    </row>
    <row r="51" spans="1:20" s="66" customFormat="1" ht="15" customHeight="1" x14ac:dyDescent="0.25">
      <c r="A51" s="53"/>
      <c r="B51" s="17">
        <v>0</v>
      </c>
      <c r="C51" s="12" t="str">
        <v>Bitte auswählen…</v>
      </c>
      <c r="D51" s="141">
        <v>0</v>
      </c>
      <c r="E51" s="143"/>
      <c r="F51" s="142">
        <v>0</v>
      </c>
      <c r="G51" s="143"/>
      <c r="H51" s="139">
        <v>0</v>
      </c>
      <c r="I51" s="143"/>
      <c r="J51" s="69" t="str">
        <v>Bitte auswählen…</v>
      </c>
      <c r="K51" s="34">
        <v>0</v>
      </c>
      <c r="L51" s="143"/>
      <c r="M51" s="139">
        <v>0</v>
      </c>
      <c r="N51" s="143"/>
      <c r="O51" s="218"/>
      <c r="P51" s="219"/>
      <c r="Q51" s="219"/>
      <c r="R51" s="219"/>
      <c r="S51" s="220"/>
      <c r="T51" s="55"/>
    </row>
    <row r="52" spans="1:20" s="66" customFormat="1" ht="15" hidden="1" customHeight="1" x14ac:dyDescent="0.25">
      <c r="A52" s="53"/>
      <c r="B52" s="17">
        <v>0</v>
      </c>
      <c r="C52" s="12" t="str">
        <v>Bitte auswählen…</v>
      </c>
      <c r="D52" s="34">
        <v>0</v>
      </c>
      <c r="E52" s="143"/>
      <c r="F52" s="139">
        <v>0</v>
      </c>
      <c r="G52" s="143"/>
      <c r="H52" s="139">
        <v>0</v>
      </c>
      <c r="I52" s="143"/>
      <c r="J52" s="69" t="str">
        <v>Bitte auswählen…</v>
      </c>
      <c r="K52" s="34">
        <v>0</v>
      </c>
      <c r="L52" s="143"/>
      <c r="M52" s="139">
        <v>0</v>
      </c>
      <c r="N52" s="143"/>
      <c r="O52" s="218"/>
      <c r="P52" s="219"/>
      <c r="Q52" s="219"/>
      <c r="R52" s="219"/>
      <c r="S52" s="220"/>
      <c r="T52" s="55"/>
    </row>
    <row r="53" spans="1:20" s="66" customFormat="1" ht="15" hidden="1" customHeight="1" x14ac:dyDescent="0.25">
      <c r="A53" s="53"/>
      <c r="B53" s="17">
        <v>0</v>
      </c>
      <c r="C53" s="12" t="str">
        <v>Bitte auswählen…</v>
      </c>
      <c r="D53" s="34">
        <v>0</v>
      </c>
      <c r="E53" s="143"/>
      <c r="F53" s="139">
        <v>0</v>
      </c>
      <c r="G53" s="143"/>
      <c r="H53" s="139">
        <v>0</v>
      </c>
      <c r="I53" s="143"/>
      <c r="J53" s="69" t="str">
        <v>Bitte auswählen…</v>
      </c>
      <c r="K53" s="34">
        <v>0</v>
      </c>
      <c r="L53" s="143"/>
      <c r="M53" s="139">
        <v>0</v>
      </c>
      <c r="N53" s="143"/>
      <c r="O53" s="218"/>
      <c r="P53" s="219"/>
      <c r="Q53" s="219"/>
      <c r="R53" s="219"/>
      <c r="S53" s="220"/>
      <c r="T53" s="55"/>
    </row>
    <row r="54" spans="1:20" s="66" customFormat="1" ht="15" hidden="1" customHeight="1" x14ac:dyDescent="0.25">
      <c r="A54" s="53"/>
      <c r="B54" s="17">
        <v>0</v>
      </c>
      <c r="C54" s="12" t="str">
        <v>Bitte auswählen…</v>
      </c>
      <c r="D54" s="34">
        <v>0</v>
      </c>
      <c r="E54" s="143"/>
      <c r="F54" s="139">
        <v>0</v>
      </c>
      <c r="G54" s="143"/>
      <c r="H54" s="139">
        <v>0</v>
      </c>
      <c r="I54" s="143"/>
      <c r="J54" s="69" t="str">
        <v>Bitte auswählen…</v>
      </c>
      <c r="K54" s="34">
        <v>0</v>
      </c>
      <c r="L54" s="143"/>
      <c r="M54" s="139">
        <v>0</v>
      </c>
      <c r="N54" s="143"/>
      <c r="O54" s="218"/>
      <c r="P54" s="219"/>
      <c r="Q54" s="219"/>
      <c r="R54" s="219"/>
      <c r="S54" s="220"/>
      <c r="T54" s="55"/>
    </row>
    <row r="55" spans="1:20" s="66" customFormat="1" ht="15" hidden="1" customHeight="1" x14ac:dyDescent="0.25">
      <c r="A55" s="53"/>
      <c r="B55" s="17">
        <v>0</v>
      </c>
      <c r="C55" s="12" t="str">
        <v>Bitte auswählen…</v>
      </c>
      <c r="D55" s="34">
        <v>0</v>
      </c>
      <c r="E55" s="143"/>
      <c r="F55" s="139">
        <v>0</v>
      </c>
      <c r="G55" s="143"/>
      <c r="H55" s="139">
        <v>0</v>
      </c>
      <c r="I55" s="143"/>
      <c r="J55" s="69" t="str">
        <v>Bitte auswählen…</v>
      </c>
      <c r="K55" s="34">
        <v>0</v>
      </c>
      <c r="L55" s="143"/>
      <c r="M55" s="139">
        <v>0</v>
      </c>
      <c r="N55" s="143"/>
      <c r="O55" s="218"/>
      <c r="P55" s="219"/>
      <c r="Q55" s="219"/>
      <c r="R55" s="219"/>
      <c r="S55" s="220"/>
      <c r="T55" s="55"/>
    </row>
    <row r="56" spans="1:20" s="66" customFormat="1" ht="15" hidden="1" customHeight="1" x14ac:dyDescent="0.25">
      <c r="A56" s="53"/>
      <c r="B56" s="17">
        <v>0</v>
      </c>
      <c r="C56" s="12" t="str">
        <v>Bitte auswählen…</v>
      </c>
      <c r="D56" s="34">
        <v>0</v>
      </c>
      <c r="E56" s="143"/>
      <c r="F56" s="139">
        <v>0</v>
      </c>
      <c r="G56" s="143"/>
      <c r="H56" s="139">
        <v>0</v>
      </c>
      <c r="I56" s="143"/>
      <c r="J56" s="69" t="str">
        <v>Bitte auswählen…</v>
      </c>
      <c r="K56" s="34">
        <v>0</v>
      </c>
      <c r="L56" s="143"/>
      <c r="M56" s="139">
        <v>0</v>
      </c>
      <c r="N56" s="143"/>
      <c r="O56" s="218"/>
      <c r="P56" s="219"/>
      <c r="Q56" s="219"/>
      <c r="R56" s="219"/>
      <c r="S56" s="220"/>
      <c r="T56" s="55"/>
    </row>
    <row r="57" spans="1:20" s="66" customFormat="1" ht="15" hidden="1" customHeight="1" x14ac:dyDescent="0.25">
      <c r="A57" s="53"/>
      <c r="B57" s="17">
        <v>0</v>
      </c>
      <c r="C57" s="12" t="str">
        <v>Bitte auswählen…</v>
      </c>
      <c r="D57" s="34">
        <v>0</v>
      </c>
      <c r="E57" s="143"/>
      <c r="F57" s="139">
        <v>0</v>
      </c>
      <c r="G57" s="143"/>
      <c r="H57" s="139">
        <v>0</v>
      </c>
      <c r="I57" s="143"/>
      <c r="J57" s="69" t="str">
        <v>Bitte auswählen…</v>
      </c>
      <c r="K57" s="34">
        <v>0</v>
      </c>
      <c r="L57" s="143"/>
      <c r="M57" s="139">
        <v>0</v>
      </c>
      <c r="N57" s="143"/>
      <c r="O57" s="218"/>
      <c r="P57" s="219"/>
      <c r="Q57" s="219"/>
      <c r="R57" s="219"/>
      <c r="S57" s="220"/>
      <c r="T57" s="55"/>
    </row>
    <row r="58" spans="1:20" s="66" customFormat="1" ht="15" hidden="1" customHeight="1" x14ac:dyDescent="0.25">
      <c r="A58" s="53"/>
      <c r="B58" s="17">
        <v>0</v>
      </c>
      <c r="C58" s="12" t="str">
        <v>Bitte auswählen…</v>
      </c>
      <c r="D58" s="34">
        <v>0</v>
      </c>
      <c r="E58" s="143"/>
      <c r="F58" s="139">
        <v>0</v>
      </c>
      <c r="G58" s="143"/>
      <c r="H58" s="139">
        <v>0</v>
      </c>
      <c r="I58" s="143"/>
      <c r="J58" s="69" t="str">
        <v>Bitte auswählen…</v>
      </c>
      <c r="K58" s="34">
        <v>0</v>
      </c>
      <c r="L58" s="143"/>
      <c r="M58" s="139">
        <v>0</v>
      </c>
      <c r="N58" s="143"/>
      <c r="O58" s="218"/>
      <c r="P58" s="219"/>
      <c r="Q58" s="219"/>
      <c r="R58" s="219"/>
      <c r="S58" s="220"/>
      <c r="T58" s="55"/>
    </row>
    <row r="59" spans="1:20" s="66" customFormat="1" ht="15" hidden="1" customHeight="1" x14ac:dyDescent="0.25">
      <c r="A59" s="53"/>
      <c r="B59" s="17">
        <v>0</v>
      </c>
      <c r="C59" s="12" t="str">
        <v>Bitte auswählen…</v>
      </c>
      <c r="D59" s="34">
        <v>0</v>
      </c>
      <c r="E59" s="143"/>
      <c r="F59" s="139">
        <v>0</v>
      </c>
      <c r="G59" s="143"/>
      <c r="H59" s="139">
        <v>0</v>
      </c>
      <c r="I59" s="143"/>
      <c r="J59" s="69" t="str">
        <v>Bitte auswählen…</v>
      </c>
      <c r="K59" s="34">
        <v>0</v>
      </c>
      <c r="L59" s="143"/>
      <c r="M59" s="139">
        <v>0</v>
      </c>
      <c r="N59" s="143"/>
      <c r="O59" s="218"/>
      <c r="P59" s="219"/>
      <c r="Q59" s="219"/>
      <c r="R59" s="219"/>
      <c r="S59" s="220"/>
      <c r="T59" s="55"/>
    </row>
    <row r="60" spans="1:20" s="66" customFormat="1" ht="15" hidden="1" customHeight="1" x14ac:dyDescent="0.25">
      <c r="A60" s="53"/>
      <c r="B60" s="17">
        <v>0</v>
      </c>
      <c r="C60" s="12" t="str">
        <v>Bitte auswählen…</v>
      </c>
      <c r="D60" s="34">
        <v>0</v>
      </c>
      <c r="E60" s="143"/>
      <c r="F60" s="139">
        <v>0</v>
      </c>
      <c r="G60" s="143"/>
      <c r="H60" s="139">
        <v>0</v>
      </c>
      <c r="I60" s="143"/>
      <c r="J60" s="69" t="str">
        <v>Bitte auswählen…</v>
      </c>
      <c r="K60" s="34">
        <v>0</v>
      </c>
      <c r="L60" s="143"/>
      <c r="M60" s="139">
        <v>0</v>
      </c>
      <c r="N60" s="143"/>
      <c r="O60" s="218"/>
      <c r="P60" s="219"/>
      <c r="Q60" s="219"/>
      <c r="R60" s="219"/>
      <c r="S60" s="220"/>
      <c r="T60" s="55"/>
    </row>
    <row r="61" spans="1:20" s="66" customFormat="1" ht="15" hidden="1" customHeight="1" x14ac:dyDescent="0.25">
      <c r="A61" s="53"/>
      <c r="B61" s="17">
        <v>0</v>
      </c>
      <c r="C61" s="12" t="str">
        <v>Bitte auswählen…</v>
      </c>
      <c r="D61" s="34">
        <v>0</v>
      </c>
      <c r="E61" s="143"/>
      <c r="F61" s="139">
        <v>0</v>
      </c>
      <c r="G61" s="143"/>
      <c r="H61" s="139">
        <v>0</v>
      </c>
      <c r="I61" s="143"/>
      <c r="J61" s="69" t="str">
        <v>Bitte auswählen…</v>
      </c>
      <c r="K61" s="34">
        <v>0</v>
      </c>
      <c r="L61" s="143"/>
      <c r="M61" s="139">
        <v>0</v>
      </c>
      <c r="N61" s="143"/>
      <c r="O61" s="218"/>
      <c r="P61" s="219"/>
      <c r="Q61" s="219"/>
      <c r="R61" s="219"/>
      <c r="S61" s="220"/>
      <c r="T61" s="55"/>
    </row>
    <row r="62" spans="1:20" ht="8.25" customHeight="1" x14ac:dyDescent="0.25">
      <c r="A62" s="5"/>
      <c r="B62" s="1"/>
      <c r="C62" s="1"/>
      <c r="D62" s="2"/>
      <c r="E62" s="2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6"/>
    </row>
    <row r="63" spans="1:20" ht="15" customHeight="1" x14ac:dyDescent="0.25">
      <c r="A63" s="9"/>
      <c r="B63" s="157" t="s">
        <v>47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31"/>
    </row>
    <row r="64" spans="1:20" ht="8.25" customHeight="1" x14ac:dyDescent="0.25">
      <c r="A64" s="5"/>
      <c r="B64" s="1"/>
      <c r="C64" s="1"/>
      <c r="D64" s="2"/>
      <c r="E64" s="2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6"/>
    </row>
    <row r="65" spans="1:20" ht="15" customHeight="1" x14ac:dyDescent="0.25">
      <c r="A65" s="5"/>
      <c r="B65" s="28" t="s">
        <v>44</v>
      </c>
      <c r="C65" s="22" t="s">
        <v>5</v>
      </c>
      <c r="D65" s="22" t="s">
        <v>110</v>
      </c>
      <c r="E65" s="71" t="s">
        <v>191</v>
      </c>
      <c r="F65" s="22" t="s">
        <v>5</v>
      </c>
      <c r="G65" s="22" t="s">
        <v>110</v>
      </c>
      <c r="H65" s="71" t="s">
        <v>191</v>
      </c>
      <c r="I65" s="22" t="s">
        <v>111</v>
      </c>
      <c r="J65" s="71" t="s">
        <v>191</v>
      </c>
      <c r="K65" s="22" t="s">
        <v>6</v>
      </c>
      <c r="L65" s="22" t="s">
        <v>112</v>
      </c>
      <c r="M65" s="71" t="s">
        <v>191</v>
      </c>
      <c r="N65" s="22" t="s">
        <v>105</v>
      </c>
      <c r="O65" s="71" t="s">
        <v>191</v>
      </c>
      <c r="P65" s="22" t="s">
        <v>116</v>
      </c>
      <c r="Q65" s="22" t="s">
        <v>117</v>
      </c>
      <c r="R65" s="71" t="s">
        <v>191</v>
      </c>
      <c r="S65" s="72" t="s">
        <v>1</v>
      </c>
      <c r="T65" s="21"/>
    </row>
    <row r="66" spans="1:20" ht="15" customHeight="1" x14ac:dyDescent="0.35">
      <c r="A66" s="5"/>
      <c r="B66" s="19"/>
      <c r="C66" s="20" t="s">
        <v>157</v>
      </c>
      <c r="D66" s="20" t="s">
        <v>159</v>
      </c>
      <c r="E66" s="71" t="s">
        <v>202</v>
      </c>
      <c r="F66" s="20" t="s">
        <v>158</v>
      </c>
      <c r="G66" s="20" t="s">
        <v>162</v>
      </c>
      <c r="H66" s="71" t="s">
        <v>202</v>
      </c>
      <c r="I66" s="20" t="s">
        <v>163</v>
      </c>
      <c r="J66" s="71" t="s">
        <v>201</v>
      </c>
      <c r="K66" s="29"/>
      <c r="L66" s="20" t="s">
        <v>161</v>
      </c>
      <c r="M66" s="71" t="s">
        <v>202</v>
      </c>
      <c r="N66" s="20" t="s">
        <v>163</v>
      </c>
      <c r="O66" s="71" t="s">
        <v>201</v>
      </c>
      <c r="P66" s="20"/>
      <c r="Q66" s="20" t="s">
        <v>161</v>
      </c>
      <c r="R66" s="71" t="s">
        <v>202</v>
      </c>
      <c r="S66" s="72"/>
      <c r="T66" s="21"/>
    </row>
    <row r="67" spans="1:20" s="66" customFormat="1" ht="15" customHeight="1" x14ac:dyDescent="0.25">
      <c r="A67" s="53"/>
      <c r="B67" s="17" cm="1">
        <f t="array" ref="B67:B78">Eingabeformular!B89:B100</f>
        <v>0</v>
      </c>
      <c r="C67" s="12" t="str" cm="1">
        <f t="array" ref="C67:C78">Eingabeformular!D89:D100</f>
        <v>Bitte auswählen…</v>
      </c>
      <c r="D67" s="34" cm="1">
        <f t="array" ref="D67:D78">Eingabeformular!E89:E100</f>
        <v>0</v>
      </c>
      <c r="E67" s="143"/>
      <c r="F67" s="69" t="str" cm="1">
        <f t="array" ref="F67:F78">Eingabeformular!F89:F100</f>
        <v>Bitte auswählen…</v>
      </c>
      <c r="G67" s="34" cm="1">
        <f t="array" ref="G67:G78">Eingabeformular!G89:G100</f>
        <v>0</v>
      </c>
      <c r="H67" s="143"/>
      <c r="I67" s="139" cm="1">
        <f t="array" ref="I67:I78">Eingabeformular!H89:H100</f>
        <v>0</v>
      </c>
      <c r="J67" s="143"/>
      <c r="K67" s="69" t="str" cm="1">
        <f t="array" ref="K67:K78">Eingabeformular!I89:I100</f>
        <v>Bitte auswählen…</v>
      </c>
      <c r="L67" s="34" cm="1">
        <f t="array" ref="L67:L78">Eingabeformular!J89:J100</f>
        <v>0</v>
      </c>
      <c r="M67" s="143"/>
      <c r="N67" s="139" cm="1">
        <f t="array" ref="N67:N78">Eingabeformular!K89:K100</f>
        <v>0</v>
      </c>
      <c r="O67" s="143"/>
      <c r="P67" s="137" t="str" cm="1">
        <f t="array" ref="P67:P78">Eingabeformular!L89:L100</f>
        <v>Bitte auswählen…</v>
      </c>
      <c r="Q67" s="34" cm="1">
        <f t="array" ref="Q67:Q78">Eingabeformular!M89:M100</f>
        <v>0</v>
      </c>
      <c r="R67" s="143"/>
      <c r="S67" s="144"/>
      <c r="T67" s="54"/>
    </row>
    <row r="68" spans="1:20" s="66" customFormat="1" ht="15" customHeight="1" x14ac:dyDescent="0.25">
      <c r="A68" s="53"/>
      <c r="B68" s="17">
        <v>0</v>
      </c>
      <c r="C68" s="12" t="str">
        <v>Bitte auswählen…</v>
      </c>
      <c r="D68" s="34">
        <v>0</v>
      </c>
      <c r="E68" s="143"/>
      <c r="F68" s="69" t="str">
        <v>Bitte auswählen…</v>
      </c>
      <c r="G68" s="34">
        <v>0</v>
      </c>
      <c r="H68" s="143"/>
      <c r="I68" s="139">
        <v>0</v>
      </c>
      <c r="J68" s="143"/>
      <c r="K68" s="69" t="str">
        <v>Bitte auswählen…</v>
      </c>
      <c r="L68" s="34">
        <v>0</v>
      </c>
      <c r="M68" s="143"/>
      <c r="N68" s="139">
        <v>0</v>
      </c>
      <c r="O68" s="143"/>
      <c r="P68" s="137" t="str">
        <v>Bitte auswählen…</v>
      </c>
      <c r="Q68" s="34">
        <v>0</v>
      </c>
      <c r="R68" s="143"/>
      <c r="S68" s="144"/>
      <c r="T68" s="54"/>
    </row>
    <row r="69" spans="1:20" s="66" customFormat="1" ht="15" hidden="1" customHeight="1" x14ac:dyDescent="0.25">
      <c r="A69" s="53"/>
      <c r="B69" s="17">
        <v>0</v>
      </c>
      <c r="C69" s="12" t="str">
        <v>Bitte auswählen…</v>
      </c>
      <c r="D69" s="34">
        <v>0</v>
      </c>
      <c r="E69" s="143"/>
      <c r="F69" s="69" t="str">
        <v>Bitte auswählen…</v>
      </c>
      <c r="G69" s="34">
        <v>0</v>
      </c>
      <c r="H69" s="143"/>
      <c r="I69" s="139">
        <v>0</v>
      </c>
      <c r="J69" s="143"/>
      <c r="K69" s="69" t="str">
        <v>Bitte auswählen…</v>
      </c>
      <c r="L69" s="34">
        <v>0</v>
      </c>
      <c r="M69" s="143"/>
      <c r="N69" s="139">
        <v>0</v>
      </c>
      <c r="O69" s="143"/>
      <c r="P69" s="137" t="str">
        <v>Bitte auswählen…</v>
      </c>
      <c r="Q69" s="34">
        <v>0</v>
      </c>
      <c r="R69" s="143"/>
      <c r="S69" s="144"/>
      <c r="T69" s="54"/>
    </row>
    <row r="70" spans="1:20" s="66" customFormat="1" ht="15" hidden="1" customHeight="1" x14ac:dyDescent="0.25">
      <c r="A70" s="53"/>
      <c r="B70" s="17">
        <v>0</v>
      </c>
      <c r="C70" s="12" t="str">
        <v>Bitte auswählen…</v>
      </c>
      <c r="D70" s="34">
        <v>0</v>
      </c>
      <c r="E70" s="143"/>
      <c r="F70" s="69" t="str">
        <v>Bitte auswählen…</v>
      </c>
      <c r="G70" s="34">
        <v>0</v>
      </c>
      <c r="H70" s="143"/>
      <c r="I70" s="139">
        <v>0</v>
      </c>
      <c r="J70" s="143"/>
      <c r="K70" s="69" t="str">
        <v>Bitte auswählen…</v>
      </c>
      <c r="L70" s="34">
        <v>0</v>
      </c>
      <c r="M70" s="143"/>
      <c r="N70" s="139">
        <v>0</v>
      </c>
      <c r="O70" s="143"/>
      <c r="P70" s="137" t="str">
        <v>Bitte auswählen…</v>
      </c>
      <c r="Q70" s="34">
        <v>0</v>
      </c>
      <c r="R70" s="143"/>
      <c r="S70" s="144"/>
      <c r="T70" s="54"/>
    </row>
    <row r="71" spans="1:20" s="66" customFormat="1" ht="15" hidden="1" customHeight="1" x14ac:dyDescent="0.25">
      <c r="A71" s="53"/>
      <c r="B71" s="17">
        <v>0</v>
      </c>
      <c r="C71" s="12" t="str">
        <v>Bitte auswählen…</v>
      </c>
      <c r="D71" s="34">
        <v>0</v>
      </c>
      <c r="E71" s="143"/>
      <c r="F71" s="69" t="str">
        <v>Bitte auswählen…</v>
      </c>
      <c r="G71" s="34">
        <v>0</v>
      </c>
      <c r="H71" s="143"/>
      <c r="I71" s="139">
        <v>0</v>
      </c>
      <c r="J71" s="143"/>
      <c r="K71" s="69" t="str">
        <v>Bitte auswählen…</v>
      </c>
      <c r="L71" s="34">
        <v>0</v>
      </c>
      <c r="M71" s="143"/>
      <c r="N71" s="139">
        <v>0</v>
      </c>
      <c r="O71" s="143"/>
      <c r="P71" s="137" t="str">
        <v>Bitte auswählen…</v>
      </c>
      <c r="Q71" s="34">
        <v>0</v>
      </c>
      <c r="R71" s="143"/>
      <c r="S71" s="144"/>
      <c r="T71" s="54"/>
    </row>
    <row r="72" spans="1:20" s="66" customFormat="1" ht="15" hidden="1" customHeight="1" x14ac:dyDescent="0.25">
      <c r="A72" s="53"/>
      <c r="B72" s="17">
        <v>0</v>
      </c>
      <c r="C72" s="12" t="str">
        <v>Bitte auswählen…</v>
      </c>
      <c r="D72" s="34">
        <v>0</v>
      </c>
      <c r="E72" s="143"/>
      <c r="F72" s="69" t="str">
        <v>Bitte auswählen…</v>
      </c>
      <c r="G72" s="34">
        <v>0</v>
      </c>
      <c r="H72" s="143"/>
      <c r="I72" s="139">
        <v>0</v>
      </c>
      <c r="J72" s="143"/>
      <c r="K72" s="69" t="str">
        <v>Bitte auswählen…</v>
      </c>
      <c r="L72" s="34">
        <v>0</v>
      </c>
      <c r="M72" s="143"/>
      <c r="N72" s="139">
        <v>0</v>
      </c>
      <c r="O72" s="143"/>
      <c r="P72" s="137" t="str">
        <v>Bitte auswählen…</v>
      </c>
      <c r="Q72" s="34">
        <v>0</v>
      </c>
      <c r="R72" s="143"/>
      <c r="S72" s="144"/>
      <c r="T72" s="54"/>
    </row>
    <row r="73" spans="1:20" s="66" customFormat="1" ht="15" hidden="1" customHeight="1" x14ac:dyDescent="0.25">
      <c r="A73" s="53"/>
      <c r="B73" s="17">
        <v>0</v>
      </c>
      <c r="C73" s="12" t="str">
        <v>Bitte auswählen…</v>
      </c>
      <c r="D73" s="34">
        <v>0</v>
      </c>
      <c r="E73" s="143"/>
      <c r="F73" s="69" t="str">
        <v>Bitte auswählen…</v>
      </c>
      <c r="G73" s="34">
        <v>0</v>
      </c>
      <c r="H73" s="143"/>
      <c r="I73" s="139">
        <v>0</v>
      </c>
      <c r="J73" s="143"/>
      <c r="K73" s="69" t="str">
        <v>Bitte auswählen…</v>
      </c>
      <c r="L73" s="34">
        <v>0</v>
      </c>
      <c r="M73" s="143"/>
      <c r="N73" s="139">
        <v>0</v>
      </c>
      <c r="O73" s="143"/>
      <c r="P73" s="137" t="str">
        <v>Bitte auswählen…</v>
      </c>
      <c r="Q73" s="34">
        <v>0</v>
      </c>
      <c r="R73" s="143"/>
      <c r="S73" s="144"/>
      <c r="T73" s="54"/>
    </row>
    <row r="74" spans="1:20" s="66" customFormat="1" ht="15" hidden="1" customHeight="1" x14ac:dyDescent="0.25">
      <c r="A74" s="53"/>
      <c r="B74" s="17">
        <v>0</v>
      </c>
      <c r="C74" s="12" t="str">
        <v>Bitte auswählen…</v>
      </c>
      <c r="D74" s="34">
        <v>0</v>
      </c>
      <c r="E74" s="143"/>
      <c r="F74" s="69" t="str">
        <v>Bitte auswählen…</v>
      </c>
      <c r="G74" s="34">
        <v>0</v>
      </c>
      <c r="H74" s="143"/>
      <c r="I74" s="139">
        <v>0</v>
      </c>
      <c r="J74" s="143"/>
      <c r="K74" s="69" t="str">
        <v>Bitte auswählen…</v>
      </c>
      <c r="L74" s="34">
        <v>0</v>
      </c>
      <c r="M74" s="143"/>
      <c r="N74" s="139">
        <v>0</v>
      </c>
      <c r="O74" s="143"/>
      <c r="P74" s="137" t="str">
        <v>Bitte auswählen…</v>
      </c>
      <c r="Q74" s="34">
        <v>0</v>
      </c>
      <c r="R74" s="143"/>
      <c r="S74" s="144"/>
      <c r="T74" s="54"/>
    </row>
    <row r="75" spans="1:20" s="66" customFormat="1" ht="15" hidden="1" customHeight="1" x14ac:dyDescent="0.25">
      <c r="A75" s="53"/>
      <c r="B75" s="17">
        <v>0</v>
      </c>
      <c r="C75" s="12" t="str">
        <v>Bitte auswählen…</v>
      </c>
      <c r="D75" s="34">
        <v>0</v>
      </c>
      <c r="E75" s="143"/>
      <c r="F75" s="69" t="str">
        <v>Bitte auswählen…</v>
      </c>
      <c r="G75" s="34">
        <v>0</v>
      </c>
      <c r="H75" s="143"/>
      <c r="I75" s="139">
        <v>0</v>
      </c>
      <c r="J75" s="143"/>
      <c r="K75" s="69" t="str">
        <v>Bitte auswählen…</v>
      </c>
      <c r="L75" s="34">
        <v>0</v>
      </c>
      <c r="M75" s="143"/>
      <c r="N75" s="139">
        <v>0</v>
      </c>
      <c r="O75" s="143"/>
      <c r="P75" s="137" t="str">
        <v>Bitte auswählen…</v>
      </c>
      <c r="Q75" s="34">
        <v>0</v>
      </c>
      <c r="R75" s="143"/>
      <c r="S75" s="144"/>
      <c r="T75" s="54"/>
    </row>
    <row r="76" spans="1:20" s="66" customFormat="1" ht="15" hidden="1" customHeight="1" x14ac:dyDescent="0.25">
      <c r="A76" s="53"/>
      <c r="B76" s="17">
        <v>0</v>
      </c>
      <c r="C76" s="12" t="str">
        <v>Bitte auswählen…</v>
      </c>
      <c r="D76" s="34">
        <v>0</v>
      </c>
      <c r="E76" s="143"/>
      <c r="F76" s="69" t="str">
        <v>Bitte auswählen…</v>
      </c>
      <c r="G76" s="34">
        <v>0</v>
      </c>
      <c r="H76" s="143"/>
      <c r="I76" s="139">
        <v>0</v>
      </c>
      <c r="J76" s="143"/>
      <c r="K76" s="69" t="str">
        <v>Bitte auswählen…</v>
      </c>
      <c r="L76" s="34">
        <v>0</v>
      </c>
      <c r="M76" s="143"/>
      <c r="N76" s="139">
        <v>0</v>
      </c>
      <c r="O76" s="143"/>
      <c r="P76" s="137" t="str">
        <v>Bitte auswählen…</v>
      </c>
      <c r="Q76" s="34">
        <v>0</v>
      </c>
      <c r="R76" s="143"/>
      <c r="S76" s="144"/>
      <c r="T76" s="54"/>
    </row>
    <row r="77" spans="1:20" s="66" customFormat="1" ht="15" hidden="1" customHeight="1" x14ac:dyDescent="0.25">
      <c r="A77" s="53"/>
      <c r="B77" s="17">
        <v>0</v>
      </c>
      <c r="C77" s="12" t="str">
        <v>Bitte auswählen…</v>
      </c>
      <c r="D77" s="34">
        <v>0</v>
      </c>
      <c r="E77" s="143"/>
      <c r="F77" s="69" t="str">
        <v>Bitte auswählen…</v>
      </c>
      <c r="G77" s="34">
        <v>0</v>
      </c>
      <c r="H77" s="143"/>
      <c r="I77" s="139">
        <v>0</v>
      </c>
      <c r="J77" s="143"/>
      <c r="K77" s="69" t="str">
        <v>Bitte auswählen…</v>
      </c>
      <c r="L77" s="34">
        <v>0</v>
      </c>
      <c r="M77" s="143"/>
      <c r="N77" s="139">
        <v>0</v>
      </c>
      <c r="O77" s="143"/>
      <c r="P77" s="137" t="str">
        <v>Bitte auswählen…</v>
      </c>
      <c r="Q77" s="34">
        <v>0</v>
      </c>
      <c r="R77" s="143"/>
      <c r="S77" s="144"/>
      <c r="T77" s="54"/>
    </row>
    <row r="78" spans="1:20" s="66" customFormat="1" ht="15" hidden="1" customHeight="1" x14ac:dyDescent="0.25">
      <c r="A78" s="53"/>
      <c r="B78" s="17">
        <v>0</v>
      </c>
      <c r="C78" s="12" t="str">
        <v>Bitte auswählen…</v>
      </c>
      <c r="D78" s="34">
        <v>0</v>
      </c>
      <c r="E78" s="143"/>
      <c r="F78" s="69" t="str">
        <v>Bitte auswählen…</v>
      </c>
      <c r="G78" s="34">
        <v>0</v>
      </c>
      <c r="H78" s="143"/>
      <c r="I78" s="139">
        <v>0</v>
      </c>
      <c r="J78" s="143"/>
      <c r="K78" s="69" t="str">
        <v>Bitte auswählen…</v>
      </c>
      <c r="L78" s="34">
        <v>0</v>
      </c>
      <c r="M78" s="143"/>
      <c r="N78" s="139">
        <v>0</v>
      </c>
      <c r="O78" s="143"/>
      <c r="P78" s="137" t="str">
        <v>Bitte auswählen…</v>
      </c>
      <c r="Q78" s="34">
        <v>0</v>
      </c>
      <c r="R78" s="143"/>
      <c r="S78" s="144"/>
      <c r="T78" s="54"/>
    </row>
    <row r="79" spans="1:20" ht="8.25" customHeight="1" x14ac:dyDescent="0.25">
      <c r="A79" s="5"/>
      <c r="B79" s="1"/>
      <c r="C79" s="1"/>
      <c r="D79" s="2"/>
      <c r="E79" s="2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6"/>
    </row>
    <row r="80" spans="1:20" ht="15" customHeight="1" x14ac:dyDescent="0.25">
      <c r="A80" s="9"/>
      <c r="B80" s="157" t="s">
        <v>49</v>
      </c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31"/>
    </row>
    <row r="81" spans="1:20" ht="8.25" customHeight="1" x14ac:dyDescent="0.25">
      <c r="A81" s="5"/>
      <c r="B81" s="1"/>
      <c r="C81" s="1"/>
      <c r="D81" s="2"/>
      <c r="E81" s="2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6"/>
    </row>
    <row r="82" spans="1:20" ht="15" customHeight="1" x14ac:dyDescent="0.25">
      <c r="A82" s="5"/>
      <c r="B82" s="28" t="s">
        <v>44</v>
      </c>
      <c r="C82" s="22" t="s">
        <v>5</v>
      </c>
      <c r="D82" s="22" t="s">
        <v>110</v>
      </c>
      <c r="E82" s="71" t="s">
        <v>191</v>
      </c>
      <c r="F82" s="22" t="s">
        <v>5</v>
      </c>
      <c r="G82" s="22" t="s">
        <v>110</v>
      </c>
      <c r="H82" s="71" t="s">
        <v>191</v>
      </c>
      <c r="I82" s="22" t="s">
        <v>111</v>
      </c>
      <c r="J82" s="71" t="s">
        <v>191</v>
      </c>
      <c r="K82" s="22" t="s">
        <v>6</v>
      </c>
      <c r="L82" s="22" t="s">
        <v>112</v>
      </c>
      <c r="M82" s="71" t="s">
        <v>191</v>
      </c>
      <c r="N82" s="22" t="s">
        <v>105</v>
      </c>
      <c r="O82" s="71" t="s">
        <v>191</v>
      </c>
      <c r="P82" s="22" t="s">
        <v>116</v>
      </c>
      <c r="Q82" s="22" t="s">
        <v>117</v>
      </c>
      <c r="R82" s="71" t="s">
        <v>191</v>
      </c>
      <c r="S82" s="72" t="s">
        <v>1</v>
      </c>
      <c r="T82" s="21"/>
    </row>
    <row r="83" spans="1:20" ht="15" customHeight="1" x14ac:dyDescent="0.35">
      <c r="A83" s="5"/>
      <c r="B83" s="19"/>
      <c r="C83" s="20" t="s">
        <v>157</v>
      </c>
      <c r="D83" s="20" t="s">
        <v>159</v>
      </c>
      <c r="E83" s="71" t="s">
        <v>202</v>
      </c>
      <c r="F83" s="20" t="s">
        <v>158</v>
      </c>
      <c r="G83" s="20" t="s">
        <v>162</v>
      </c>
      <c r="H83" s="71" t="s">
        <v>202</v>
      </c>
      <c r="I83" s="20" t="s">
        <v>163</v>
      </c>
      <c r="J83" s="71" t="s">
        <v>201</v>
      </c>
      <c r="K83" s="29"/>
      <c r="L83" s="20" t="s">
        <v>161</v>
      </c>
      <c r="M83" s="71" t="s">
        <v>202</v>
      </c>
      <c r="N83" s="20" t="s">
        <v>163</v>
      </c>
      <c r="O83" s="71" t="s">
        <v>201</v>
      </c>
      <c r="P83" s="22"/>
      <c r="Q83" s="20" t="s">
        <v>161</v>
      </c>
      <c r="R83" s="71" t="s">
        <v>202</v>
      </c>
      <c r="S83" s="73"/>
      <c r="T83" s="21"/>
    </row>
    <row r="84" spans="1:20" s="66" customFormat="1" ht="15" customHeight="1" x14ac:dyDescent="0.25">
      <c r="A84" s="53"/>
      <c r="B84" s="17" cm="1">
        <f t="array" ref="B84:B95">Eingabeformular!B106:B117</f>
        <v>0</v>
      </c>
      <c r="C84" s="12" t="str" cm="1">
        <f t="array" ref="C84:C95">Eingabeformular!C106:C117</f>
        <v>Bitte auswählen…</v>
      </c>
      <c r="D84" s="34" cm="1">
        <f t="array" ref="D84:D95">Eingabeformular!D106:D117</f>
        <v>0</v>
      </c>
      <c r="E84" s="143"/>
      <c r="F84" s="69" t="str" cm="1">
        <f t="array" ref="F84:F95">Eingabeformular!E106:E117</f>
        <v>Bitte auswählen…</v>
      </c>
      <c r="G84" s="34" cm="1">
        <f t="array" ref="G84:G95">Eingabeformular!F106:F117</f>
        <v>0</v>
      </c>
      <c r="H84" s="143"/>
      <c r="I84" s="139" cm="1">
        <f t="array" ref="I84:I95">Eingabeformular!G106:G117</f>
        <v>0</v>
      </c>
      <c r="J84" s="143"/>
      <c r="K84" s="69" t="str" cm="1">
        <f t="array" ref="K84:K95">Eingabeformular!H106:H117</f>
        <v>Bitte auswählen…</v>
      </c>
      <c r="L84" s="34" cm="1">
        <f t="array" ref="L84:L95">Eingabeformular!I106:I117</f>
        <v>0</v>
      </c>
      <c r="M84" s="143"/>
      <c r="N84" s="139" cm="1">
        <f t="array" ref="N84:N95">Eingabeformular!J106:J117</f>
        <v>0</v>
      </c>
      <c r="O84" s="143"/>
      <c r="P84" s="137" t="str" cm="1">
        <f t="array" ref="P84:P95">Eingabeformular!K106:K117</f>
        <v>Bitte auswählen…</v>
      </c>
      <c r="Q84" s="34" cm="1">
        <f t="array" ref="Q84:Q95">Eingabeformular!L106:L117</f>
        <v>0</v>
      </c>
      <c r="R84" s="143"/>
      <c r="S84" s="143"/>
      <c r="T84" s="54"/>
    </row>
    <row r="85" spans="1:20" s="66" customFormat="1" ht="15" customHeight="1" x14ac:dyDescent="0.25">
      <c r="A85" s="53"/>
      <c r="B85" s="17">
        <v>0</v>
      </c>
      <c r="C85" s="12" t="str">
        <v>Bitte auswählen…</v>
      </c>
      <c r="D85" s="34">
        <v>0</v>
      </c>
      <c r="E85" s="143"/>
      <c r="F85" s="69" t="str">
        <v>Bitte auswählen…</v>
      </c>
      <c r="G85" s="34">
        <v>0</v>
      </c>
      <c r="H85" s="143"/>
      <c r="I85" s="139">
        <v>0</v>
      </c>
      <c r="J85" s="143"/>
      <c r="K85" s="69" t="str">
        <v>Bitte auswählen…</v>
      </c>
      <c r="L85" s="34">
        <v>0</v>
      </c>
      <c r="M85" s="143"/>
      <c r="N85" s="139">
        <v>0</v>
      </c>
      <c r="O85" s="143"/>
      <c r="P85" s="137" t="str">
        <v>Bitte auswählen…</v>
      </c>
      <c r="Q85" s="34">
        <v>0</v>
      </c>
      <c r="R85" s="143"/>
      <c r="S85" s="143"/>
      <c r="T85" s="54"/>
    </row>
    <row r="86" spans="1:20" s="66" customFormat="1" ht="15" hidden="1" customHeight="1" x14ac:dyDescent="0.25">
      <c r="A86" s="53"/>
      <c r="B86" s="17">
        <v>0</v>
      </c>
      <c r="C86" s="12" t="str">
        <v>Bitte auswählen…</v>
      </c>
      <c r="D86" s="34">
        <v>0</v>
      </c>
      <c r="E86" s="143"/>
      <c r="F86" s="69" t="str">
        <v>Bitte auswählen…</v>
      </c>
      <c r="G86" s="34">
        <v>0</v>
      </c>
      <c r="H86" s="143"/>
      <c r="I86" s="139">
        <v>0</v>
      </c>
      <c r="J86" s="143"/>
      <c r="K86" s="69" t="str">
        <v>Bitte auswählen…</v>
      </c>
      <c r="L86" s="34">
        <v>0</v>
      </c>
      <c r="M86" s="143"/>
      <c r="N86" s="139">
        <v>0</v>
      </c>
      <c r="O86" s="143"/>
      <c r="P86" s="137" t="str">
        <v>Bitte auswählen…</v>
      </c>
      <c r="Q86" s="34">
        <v>0</v>
      </c>
      <c r="R86" s="143"/>
      <c r="S86" s="143"/>
      <c r="T86" s="54"/>
    </row>
    <row r="87" spans="1:20" s="66" customFormat="1" ht="15" hidden="1" customHeight="1" x14ac:dyDescent="0.25">
      <c r="A87" s="53"/>
      <c r="B87" s="17">
        <v>0</v>
      </c>
      <c r="C87" s="12" t="str">
        <v>Bitte auswählen…</v>
      </c>
      <c r="D87" s="34">
        <v>0</v>
      </c>
      <c r="E87" s="143"/>
      <c r="F87" s="69" t="str">
        <v>Bitte auswählen…</v>
      </c>
      <c r="G87" s="34">
        <v>0</v>
      </c>
      <c r="H87" s="143"/>
      <c r="I87" s="139">
        <v>0</v>
      </c>
      <c r="J87" s="143"/>
      <c r="K87" s="69" t="str">
        <v>Bitte auswählen…</v>
      </c>
      <c r="L87" s="34">
        <v>0</v>
      </c>
      <c r="M87" s="143"/>
      <c r="N87" s="139">
        <v>0</v>
      </c>
      <c r="O87" s="143"/>
      <c r="P87" s="137" t="str">
        <v>Bitte auswählen…</v>
      </c>
      <c r="Q87" s="34">
        <v>0</v>
      </c>
      <c r="R87" s="143"/>
      <c r="S87" s="143"/>
      <c r="T87" s="54"/>
    </row>
    <row r="88" spans="1:20" s="66" customFormat="1" ht="15" hidden="1" customHeight="1" x14ac:dyDescent="0.25">
      <c r="A88" s="53"/>
      <c r="B88" s="17">
        <v>0</v>
      </c>
      <c r="C88" s="12" t="str">
        <v>Bitte auswählen…</v>
      </c>
      <c r="D88" s="34">
        <v>0</v>
      </c>
      <c r="E88" s="143"/>
      <c r="F88" s="69" t="str">
        <v>Bitte auswählen…</v>
      </c>
      <c r="G88" s="34">
        <v>0</v>
      </c>
      <c r="H88" s="143"/>
      <c r="I88" s="139">
        <v>0</v>
      </c>
      <c r="J88" s="143"/>
      <c r="K88" s="69" t="str">
        <v>Bitte auswählen…</v>
      </c>
      <c r="L88" s="34">
        <v>0</v>
      </c>
      <c r="M88" s="143"/>
      <c r="N88" s="139">
        <v>0</v>
      </c>
      <c r="O88" s="143"/>
      <c r="P88" s="137" t="str">
        <v>Bitte auswählen…</v>
      </c>
      <c r="Q88" s="34">
        <v>0</v>
      </c>
      <c r="R88" s="143"/>
      <c r="S88" s="143"/>
      <c r="T88" s="54"/>
    </row>
    <row r="89" spans="1:20" s="66" customFormat="1" ht="15" hidden="1" customHeight="1" x14ac:dyDescent="0.25">
      <c r="A89" s="53"/>
      <c r="B89" s="17">
        <v>0</v>
      </c>
      <c r="C89" s="12" t="str">
        <v>Bitte auswählen…</v>
      </c>
      <c r="D89" s="34">
        <v>0</v>
      </c>
      <c r="E89" s="143"/>
      <c r="F89" s="69" t="str">
        <v>Bitte auswählen…</v>
      </c>
      <c r="G89" s="34">
        <v>0</v>
      </c>
      <c r="H89" s="143"/>
      <c r="I89" s="139">
        <v>0</v>
      </c>
      <c r="J89" s="143"/>
      <c r="K89" s="69" t="str">
        <v>Bitte auswählen…</v>
      </c>
      <c r="L89" s="34">
        <v>0</v>
      </c>
      <c r="M89" s="143"/>
      <c r="N89" s="139">
        <v>0</v>
      </c>
      <c r="O89" s="143"/>
      <c r="P89" s="137" t="str">
        <v>Bitte auswählen…</v>
      </c>
      <c r="Q89" s="34">
        <v>0</v>
      </c>
      <c r="R89" s="143"/>
      <c r="S89" s="143"/>
      <c r="T89" s="54"/>
    </row>
    <row r="90" spans="1:20" s="66" customFormat="1" ht="15" hidden="1" customHeight="1" x14ac:dyDescent="0.25">
      <c r="A90" s="53"/>
      <c r="B90" s="17">
        <v>0</v>
      </c>
      <c r="C90" s="12" t="str">
        <v>Bitte auswählen…</v>
      </c>
      <c r="D90" s="34">
        <v>0</v>
      </c>
      <c r="E90" s="143"/>
      <c r="F90" s="69" t="str">
        <v>Bitte auswählen…</v>
      </c>
      <c r="G90" s="34">
        <v>0</v>
      </c>
      <c r="H90" s="143"/>
      <c r="I90" s="139">
        <v>0</v>
      </c>
      <c r="J90" s="143"/>
      <c r="K90" s="69" t="str">
        <v>Bitte auswählen…</v>
      </c>
      <c r="L90" s="34">
        <v>0</v>
      </c>
      <c r="M90" s="143"/>
      <c r="N90" s="139">
        <v>0</v>
      </c>
      <c r="O90" s="143"/>
      <c r="P90" s="137" t="str">
        <v>Bitte auswählen…</v>
      </c>
      <c r="Q90" s="34">
        <v>0</v>
      </c>
      <c r="R90" s="143"/>
      <c r="S90" s="143"/>
      <c r="T90" s="54"/>
    </row>
    <row r="91" spans="1:20" s="66" customFormat="1" ht="15" hidden="1" customHeight="1" x14ac:dyDescent="0.25">
      <c r="A91" s="53"/>
      <c r="B91" s="17">
        <v>0</v>
      </c>
      <c r="C91" s="12" t="str">
        <v>Bitte auswählen…</v>
      </c>
      <c r="D91" s="34">
        <v>0</v>
      </c>
      <c r="E91" s="143"/>
      <c r="F91" s="69" t="str">
        <v>Bitte auswählen…</v>
      </c>
      <c r="G91" s="34">
        <v>0</v>
      </c>
      <c r="H91" s="143"/>
      <c r="I91" s="139">
        <v>0</v>
      </c>
      <c r="J91" s="143"/>
      <c r="K91" s="69" t="str">
        <v>Bitte auswählen…</v>
      </c>
      <c r="L91" s="34">
        <v>0</v>
      </c>
      <c r="M91" s="143"/>
      <c r="N91" s="139">
        <v>0</v>
      </c>
      <c r="O91" s="143"/>
      <c r="P91" s="137" t="str">
        <v>Bitte auswählen…</v>
      </c>
      <c r="Q91" s="34">
        <v>0</v>
      </c>
      <c r="R91" s="143"/>
      <c r="S91" s="143"/>
      <c r="T91" s="54"/>
    </row>
    <row r="92" spans="1:20" s="66" customFormat="1" ht="15" hidden="1" customHeight="1" x14ac:dyDescent="0.25">
      <c r="A92" s="53"/>
      <c r="B92" s="17">
        <v>0</v>
      </c>
      <c r="C92" s="12" t="str">
        <v>Bitte auswählen…</v>
      </c>
      <c r="D92" s="34">
        <v>0</v>
      </c>
      <c r="E92" s="143"/>
      <c r="F92" s="69" t="str">
        <v>Bitte auswählen…</v>
      </c>
      <c r="G92" s="34">
        <v>0</v>
      </c>
      <c r="H92" s="143"/>
      <c r="I92" s="139">
        <v>0</v>
      </c>
      <c r="J92" s="143"/>
      <c r="K92" s="69" t="str">
        <v>Bitte auswählen…</v>
      </c>
      <c r="L92" s="34">
        <v>0</v>
      </c>
      <c r="M92" s="143"/>
      <c r="N92" s="139">
        <v>0</v>
      </c>
      <c r="O92" s="143"/>
      <c r="P92" s="137" t="str">
        <v>Bitte auswählen…</v>
      </c>
      <c r="Q92" s="34">
        <v>0</v>
      </c>
      <c r="R92" s="143"/>
      <c r="S92" s="143"/>
      <c r="T92" s="54"/>
    </row>
    <row r="93" spans="1:20" s="66" customFormat="1" ht="15" hidden="1" customHeight="1" x14ac:dyDescent="0.25">
      <c r="A93" s="53"/>
      <c r="B93" s="17">
        <v>0</v>
      </c>
      <c r="C93" s="12" t="str">
        <v>Bitte auswählen…</v>
      </c>
      <c r="D93" s="34">
        <v>0</v>
      </c>
      <c r="E93" s="143"/>
      <c r="F93" s="69" t="str">
        <v>Bitte auswählen…</v>
      </c>
      <c r="G93" s="34">
        <v>0</v>
      </c>
      <c r="H93" s="143"/>
      <c r="I93" s="139">
        <v>0</v>
      </c>
      <c r="J93" s="143"/>
      <c r="K93" s="69" t="str">
        <v>Bitte auswählen…</v>
      </c>
      <c r="L93" s="34">
        <v>0</v>
      </c>
      <c r="M93" s="143"/>
      <c r="N93" s="139">
        <v>0</v>
      </c>
      <c r="O93" s="143"/>
      <c r="P93" s="137" t="str">
        <v>Bitte auswählen…</v>
      </c>
      <c r="Q93" s="34">
        <v>0</v>
      </c>
      <c r="R93" s="143"/>
      <c r="S93" s="143"/>
      <c r="T93" s="54"/>
    </row>
    <row r="94" spans="1:20" s="66" customFormat="1" ht="15" hidden="1" customHeight="1" x14ac:dyDescent="0.25">
      <c r="A94" s="53"/>
      <c r="B94" s="17">
        <v>0</v>
      </c>
      <c r="C94" s="12" t="str">
        <v>Bitte auswählen…</v>
      </c>
      <c r="D94" s="34">
        <v>0</v>
      </c>
      <c r="E94" s="143"/>
      <c r="F94" s="69" t="str">
        <v>Bitte auswählen…</v>
      </c>
      <c r="G94" s="34">
        <v>0</v>
      </c>
      <c r="H94" s="143"/>
      <c r="I94" s="139">
        <v>0</v>
      </c>
      <c r="J94" s="143"/>
      <c r="K94" s="69" t="str">
        <v>Bitte auswählen…</v>
      </c>
      <c r="L94" s="34">
        <v>0</v>
      </c>
      <c r="M94" s="143"/>
      <c r="N94" s="139">
        <v>0</v>
      </c>
      <c r="O94" s="143"/>
      <c r="P94" s="137" t="str">
        <v>Bitte auswählen…</v>
      </c>
      <c r="Q94" s="34">
        <v>0</v>
      </c>
      <c r="R94" s="143"/>
      <c r="S94" s="143"/>
      <c r="T94" s="54"/>
    </row>
    <row r="95" spans="1:20" s="66" customFormat="1" ht="15" hidden="1" customHeight="1" x14ac:dyDescent="0.25">
      <c r="A95" s="53"/>
      <c r="B95" s="17">
        <v>0</v>
      </c>
      <c r="C95" s="12" t="str">
        <v>Bitte auswählen…</v>
      </c>
      <c r="D95" s="34">
        <v>0</v>
      </c>
      <c r="E95" s="143"/>
      <c r="F95" s="69" t="str">
        <v>Bitte auswählen…</v>
      </c>
      <c r="G95" s="34">
        <v>0</v>
      </c>
      <c r="H95" s="143"/>
      <c r="I95" s="139">
        <v>0</v>
      </c>
      <c r="J95" s="143"/>
      <c r="K95" s="69" t="str">
        <v>Bitte auswählen…</v>
      </c>
      <c r="L95" s="34">
        <v>0</v>
      </c>
      <c r="M95" s="143"/>
      <c r="N95" s="139">
        <v>0</v>
      </c>
      <c r="O95" s="143"/>
      <c r="P95" s="137" t="str">
        <v>Bitte auswählen…</v>
      </c>
      <c r="Q95" s="34">
        <v>0</v>
      </c>
      <c r="R95" s="143"/>
      <c r="S95" s="143"/>
      <c r="T95" s="54"/>
    </row>
    <row r="96" spans="1:20" ht="8.25" customHeight="1" x14ac:dyDescent="0.25">
      <c r="A96" s="5"/>
      <c r="B96" s="1"/>
      <c r="C96" s="1"/>
      <c r="D96" s="16"/>
      <c r="E96" s="13"/>
      <c r="F96" s="16"/>
      <c r="G96" s="13"/>
      <c r="H96" s="13"/>
      <c r="I96" s="16"/>
      <c r="J96" s="13"/>
      <c r="K96" s="1"/>
      <c r="L96" s="13"/>
      <c r="M96" s="13"/>
      <c r="N96" s="13"/>
      <c r="O96" s="13"/>
      <c r="P96" s="1"/>
      <c r="Q96" s="1"/>
      <c r="R96" s="1"/>
      <c r="S96" s="1"/>
      <c r="T96" s="6"/>
    </row>
    <row r="97" spans="1:20" ht="15" customHeight="1" x14ac:dyDescent="0.25">
      <c r="A97" s="9"/>
      <c r="B97" s="157" t="s">
        <v>50</v>
      </c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31"/>
    </row>
    <row r="98" spans="1:20" ht="8.25" customHeight="1" x14ac:dyDescent="0.25">
      <c r="A98" s="5"/>
      <c r="B98" s="1"/>
      <c r="C98" s="1"/>
      <c r="D98" s="2"/>
      <c r="E98" s="2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6"/>
    </row>
    <row r="99" spans="1:20" x14ac:dyDescent="0.25">
      <c r="A99" s="5"/>
      <c r="B99" s="28" t="s">
        <v>44</v>
      </c>
      <c r="C99" s="22" t="s">
        <v>5</v>
      </c>
      <c r="D99" s="22" t="s">
        <v>110</v>
      </c>
      <c r="E99" s="71" t="s">
        <v>191</v>
      </c>
      <c r="F99" s="22" t="s">
        <v>5</v>
      </c>
      <c r="G99" s="22" t="s">
        <v>110</v>
      </c>
      <c r="H99" s="71" t="s">
        <v>191</v>
      </c>
      <c r="I99" s="22" t="s">
        <v>111</v>
      </c>
      <c r="J99" s="71" t="s">
        <v>191</v>
      </c>
      <c r="K99" s="22" t="s">
        <v>87</v>
      </c>
      <c r="L99" s="71" t="s">
        <v>191</v>
      </c>
      <c r="M99" s="221" t="s">
        <v>1</v>
      </c>
      <c r="N99" s="222"/>
      <c r="O99" s="222"/>
      <c r="P99" s="222"/>
      <c r="Q99" s="222"/>
      <c r="R99" s="222"/>
      <c r="S99" s="222"/>
      <c r="T99" s="6"/>
    </row>
    <row r="100" spans="1:20" ht="18.75" x14ac:dyDescent="0.35">
      <c r="A100" s="5"/>
      <c r="B100" s="19"/>
      <c r="C100" s="20" t="s">
        <v>157</v>
      </c>
      <c r="D100" s="20" t="s">
        <v>159</v>
      </c>
      <c r="E100" s="71" t="s">
        <v>202</v>
      </c>
      <c r="F100" s="20" t="s">
        <v>158</v>
      </c>
      <c r="G100" s="20" t="s">
        <v>162</v>
      </c>
      <c r="H100" s="71" t="s">
        <v>202</v>
      </c>
      <c r="I100" s="20" t="s">
        <v>163</v>
      </c>
      <c r="J100" s="71" t="s">
        <v>201</v>
      </c>
      <c r="K100" s="20" t="s">
        <v>163</v>
      </c>
      <c r="L100" s="71" t="s">
        <v>201</v>
      </c>
      <c r="M100" s="221"/>
      <c r="N100" s="222"/>
      <c r="O100" s="222"/>
      <c r="P100" s="222"/>
      <c r="Q100" s="222"/>
      <c r="R100" s="222"/>
      <c r="S100" s="222"/>
      <c r="T100" s="6"/>
    </row>
    <row r="101" spans="1:20" x14ac:dyDescent="0.25">
      <c r="A101" s="5"/>
      <c r="B101" s="17" cm="1">
        <f t="array" ref="B101:B112">Eingabeformular!B123:B134</f>
        <v>0</v>
      </c>
      <c r="C101" s="12" t="str" cm="1">
        <f t="array" ref="C101:C112">Eingabeformular!D123:D134</f>
        <v>Bitte auswählen…</v>
      </c>
      <c r="D101" s="34" cm="1">
        <f t="array" ref="D101:D112">Eingabeformular!E123:E134</f>
        <v>0</v>
      </c>
      <c r="E101" s="143"/>
      <c r="F101" s="69" t="str" cm="1">
        <f t="array" ref="F101:F112">Eingabeformular!F123:F134</f>
        <v>Bitte auswählen…</v>
      </c>
      <c r="G101" s="34" cm="1">
        <f t="array" ref="G101:G112">Eingabeformular!G123:G134</f>
        <v>0</v>
      </c>
      <c r="H101" s="143"/>
      <c r="I101" s="139" cm="1">
        <f t="array" ref="I101:I112">Eingabeformular!H123:H134</f>
        <v>0</v>
      </c>
      <c r="J101" s="143"/>
      <c r="K101" s="139" cm="1">
        <f t="array" ref="K101:K112">Eingabeformular!I123:I134</f>
        <v>0</v>
      </c>
      <c r="L101" s="143"/>
      <c r="M101" s="218"/>
      <c r="N101" s="219"/>
      <c r="O101" s="219"/>
      <c r="P101" s="219"/>
      <c r="Q101" s="219"/>
      <c r="R101" s="219"/>
      <c r="S101" s="220"/>
      <c r="T101" s="6"/>
    </row>
    <row r="102" spans="1:20" x14ac:dyDescent="0.25">
      <c r="A102" s="5"/>
      <c r="B102" s="17">
        <v>0</v>
      </c>
      <c r="C102" s="12" t="str">
        <v>Bitte auswählen…</v>
      </c>
      <c r="D102" s="34">
        <v>0</v>
      </c>
      <c r="E102" s="143"/>
      <c r="F102" s="69" t="str">
        <v>Bitte auswählen…</v>
      </c>
      <c r="G102" s="34">
        <v>0</v>
      </c>
      <c r="H102" s="143"/>
      <c r="I102" s="139">
        <v>0</v>
      </c>
      <c r="J102" s="143"/>
      <c r="K102" s="139">
        <v>0</v>
      </c>
      <c r="L102" s="143"/>
      <c r="M102" s="218"/>
      <c r="N102" s="219"/>
      <c r="O102" s="219"/>
      <c r="P102" s="219"/>
      <c r="Q102" s="219"/>
      <c r="R102" s="219"/>
      <c r="S102" s="220"/>
      <c r="T102" s="6"/>
    </row>
    <row r="103" spans="1:20" hidden="1" x14ac:dyDescent="0.25">
      <c r="A103" s="5"/>
      <c r="B103" s="17">
        <v>0</v>
      </c>
      <c r="C103" s="12" t="str">
        <v>Bitte auswählen…</v>
      </c>
      <c r="D103" s="34">
        <v>0</v>
      </c>
      <c r="E103" s="143"/>
      <c r="F103" s="69" t="str">
        <v>Bitte auswählen…</v>
      </c>
      <c r="G103" s="34">
        <v>0</v>
      </c>
      <c r="H103" s="143"/>
      <c r="I103" s="139">
        <v>0</v>
      </c>
      <c r="J103" s="143"/>
      <c r="K103" s="139">
        <v>0</v>
      </c>
      <c r="L103" s="143"/>
      <c r="M103" s="218"/>
      <c r="N103" s="219"/>
      <c r="O103" s="219"/>
      <c r="P103" s="219"/>
      <c r="Q103" s="219"/>
      <c r="R103" s="219"/>
      <c r="S103" s="220"/>
      <c r="T103" s="6"/>
    </row>
    <row r="104" spans="1:20" hidden="1" x14ac:dyDescent="0.25">
      <c r="A104" s="5"/>
      <c r="B104" s="17">
        <v>0</v>
      </c>
      <c r="C104" s="12" t="str">
        <v>Bitte auswählen…</v>
      </c>
      <c r="D104" s="34">
        <v>0</v>
      </c>
      <c r="E104" s="143"/>
      <c r="F104" s="69" t="str">
        <v>Bitte auswählen…</v>
      </c>
      <c r="G104" s="34">
        <v>0</v>
      </c>
      <c r="H104" s="143"/>
      <c r="I104" s="139">
        <v>0</v>
      </c>
      <c r="J104" s="143"/>
      <c r="K104" s="139">
        <v>0</v>
      </c>
      <c r="L104" s="143"/>
      <c r="M104" s="218"/>
      <c r="N104" s="219"/>
      <c r="O104" s="219"/>
      <c r="P104" s="219"/>
      <c r="Q104" s="219"/>
      <c r="R104" s="219"/>
      <c r="S104" s="220"/>
      <c r="T104" s="6"/>
    </row>
    <row r="105" spans="1:20" hidden="1" x14ac:dyDescent="0.25">
      <c r="A105" s="5"/>
      <c r="B105" s="17">
        <v>0</v>
      </c>
      <c r="C105" s="12" t="str">
        <v>Bitte auswählen…</v>
      </c>
      <c r="D105" s="34">
        <v>0</v>
      </c>
      <c r="E105" s="143"/>
      <c r="F105" s="69" t="str">
        <v>Bitte auswählen…</v>
      </c>
      <c r="G105" s="34">
        <v>0</v>
      </c>
      <c r="H105" s="143"/>
      <c r="I105" s="139">
        <v>0</v>
      </c>
      <c r="J105" s="143"/>
      <c r="K105" s="139">
        <v>0</v>
      </c>
      <c r="L105" s="143"/>
      <c r="M105" s="218"/>
      <c r="N105" s="219"/>
      <c r="O105" s="219"/>
      <c r="P105" s="219"/>
      <c r="Q105" s="219"/>
      <c r="R105" s="219"/>
      <c r="S105" s="220"/>
      <c r="T105" s="6"/>
    </row>
    <row r="106" spans="1:20" hidden="1" x14ac:dyDescent="0.25">
      <c r="A106" s="5"/>
      <c r="B106" s="17">
        <v>0</v>
      </c>
      <c r="C106" s="12" t="str">
        <v>Bitte auswählen…</v>
      </c>
      <c r="D106" s="34">
        <v>0</v>
      </c>
      <c r="E106" s="143"/>
      <c r="F106" s="69" t="str">
        <v>Bitte auswählen…</v>
      </c>
      <c r="G106" s="34">
        <v>0</v>
      </c>
      <c r="H106" s="143"/>
      <c r="I106" s="139">
        <v>0</v>
      </c>
      <c r="J106" s="143"/>
      <c r="K106" s="139">
        <v>0</v>
      </c>
      <c r="L106" s="143"/>
      <c r="M106" s="218"/>
      <c r="N106" s="219"/>
      <c r="O106" s="219"/>
      <c r="P106" s="219"/>
      <c r="Q106" s="219"/>
      <c r="R106" s="219"/>
      <c r="S106" s="220"/>
      <c r="T106" s="6"/>
    </row>
    <row r="107" spans="1:20" hidden="1" x14ac:dyDescent="0.25">
      <c r="A107" s="5"/>
      <c r="B107" s="17">
        <v>0</v>
      </c>
      <c r="C107" s="12" t="str">
        <v>Bitte auswählen…</v>
      </c>
      <c r="D107" s="34">
        <v>0</v>
      </c>
      <c r="E107" s="143"/>
      <c r="F107" s="69" t="str">
        <v>Bitte auswählen…</v>
      </c>
      <c r="G107" s="34">
        <v>0</v>
      </c>
      <c r="H107" s="143"/>
      <c r="I107" s="139">
        <v>0</v>
      </c>
      <c r="J107" s="143"/>
      <c r="K107" s="139">
        <v>0</v>
      </c>
      <c r="L107" s="143"/>
      <c r="M107" s="218"/>
      <c r="N107" s="219"/>
      <c r="O107" s="219"/>
      <c r="P107" s="219"/>
      <c r="Q107" s="219"/>
      <c r="R107" s="219"/>
      <c r="S107" s="220"/>
      <c r="T107" s="6"/>
    </row>
    <row r="108" spans="1:20" hidden="1" x14ac:dyDescent="0.25">
      <c r="A108" s="5"/>
      <c r="B108" s="17">
        <v>0</v>
      </c>
      <c r="C108" s="12" t="str">
        <v>Bitte auswählen…</v>
      </c>
      <c r="D108" s="34">
        <v>0</v>
      </c>
      <c r="E108" s="143"/>
      <c r="F108" s="69" t="str">
        <v>Bitte auswählen…</v>
      </c>
      <c r="G108" s="34">
        <v>0</v>
      </c>
      <c r="H108" s="143"/>
      <c r="I108" s="139">
        <v>0</v>
      </c>
      <c r="J108" s="143"/>
      <c r="K108" s="139">
        <v>0</v>
      </c>
      <c r="L108" s="143"/>
      <c r="M108" s="218"/>
      <c r="N108" s="219"/>
      <c r="O108" s="219"/>
      <c r="P108" s="219"/>
      <c r="Q108" s="219"/>
      <c r="R108" s="219"/>
      <c r="S108" s="220"/>
      <c r="T108" s="6"/>
    </row>
    <row r="109" spans="1:20" hidden="1" x14ac:dyDescent="0.25">
      <c r="A109" s="5"/>
      <c r="B109" s="17">
        <v>0</v>
      </c>
      <c r="C109" s="12" t="str">
        <v>Bitte auswählen…</v>
      </c>
      <c r="D109" s="34">
        <v>0</v>
      </c>
      <c r="E109" s="143"/>
      <c r="F109" s="69" t="str">
        <v>Bitte auswählen…</v>
      </c>
      <c r="G109" s="34">
        <v>0</v>
      </c>
      <c r="H109" s="143"/>
      <c r="I109" s="139">
        <v>0</v>
      </c>
      <c r="J109" s="143"/>
      <c r="K109" s="139">
        <v>0</v>
      </c>
      <c r="L109" s="143"/>
      <c r="M109" s="218"/>
      <c r="N109" s="219"/>
      <c r="O109" s="219"/>
      <c r="P109" s="219"/>
      <c r="Q109" s="219"/>
      <c r="R109" s="219"/>
      <c r="S109" s="220"/>
      <c r="T109" s="6"/>
    </row>
    <row r="110" spans="1:20" hidden="1" x14ac:dyDescent="0.25">
      <c r="A110" s="5"/>
      <c r="B110" s="17">
        <v>0</v>
      </c>
      <c r="C110" s="12" t="str">
        <v>Bitte auswählen…</v>
      </c>
      <c r="D110" s="34">
        <v>0</v>
      </c>
      <c r="E110" s="143"/>
      <c r="F110" s="69" t="str">
        <v>Bitte auswählen…</v>
      </c>
      <c r="G110" s="34">
        <v>0</v>
      </c>
      <c r="H110" s="143"/>
      <c r="I110" s="139">
        <v>0</v>
      </c>
      <c r="J110" s="143"/>
      <c r="K110" s="139">
        <v>0</v>
      </c>
      <c r="L110" s="143"/>
      <c r="M110" s="218"/>
      <c r="N110" s="219"/>
      <c r="O110" s="219"/>
      <c r="P110" s="219"/>
      <c r="Q110" s="219"/>
      <c r="R110" s="219"/>
      <c r="S110" s="220"/>
      <c r="T110" s="6"/>
    </row>
    <row r="111" spans="1:20" hidden="1" x14ac:dyDescent="0.25">
      <c r="A111" s="5"/>
      <c r="B111" s="17">
        <v>0</v>
      </c>
      <c r="C111" s="12" t="str">
        <v>Bitte auswählen…</v>
      </c>
      <c r="D111" s="34">
        <v>0</v>
      </c>
      <c r="E111" s="143"/>
      <c r="F111" s="69" t="str">
        <v>Bitte auswählen…</v>
      </c>
      <c r="G111" s="34">
        <v>0</v>
      </c>
      <c r="H111" s="143"/>
      <c r="I111" s="139">
        <v>0</v>
      </c>
      <c r="J111" s="143"/>
      <c r="K111" s="139">
        <v>0</v>
      </c>
      <c r="L111" s="143"/>
      <c r="M111" s="218"/>
      <c r="N111" s="219"/>
      <c r="O111" s="219"/>
      <c r="P111" s="219"/>
      <c r="Q111" s="219"/>
      <c r="R111" s="219"/>
      <c r="S111" s="220"/>
      <c r="T111" s="6"/>
    </row>
    <row r="112" spans="1:20" hidden="1" x14ac:dyDescent="0.25">
      <c r="A112" s="5"/>
      <c r="B112" s="17">
        <v>0</v>
      </c>
      <c r="C112" s="12" t="str">
        <v>Bitte auswählen…</v>
      </c>
      <c r="D112" s="34">
        <v>0</v>
      </c>
      <c r="E112" s="143"/>
      <c r="F112" s="69" t="str">
        <v>Bitte auswählen…</v>
      </c>
      <c r="G112" s="34">
        <v>0</v>
      </c>
      <c r="H112" s="143"/>
      <c r="I112" s="139">
        <v>0</v>
      </c>
      <c r="J112" s="143"/>
      <c r="K112" s="139">
        <v>0</v>
      </c>
      <c r="L112" s="143"/>
      <c r="M112" s="218"/>
      <c r="N112" s="219"/>
      <c r="O112" s="219"/>
      <c r="P112" s="219"/>
      <c r="Q112" s="219"/>
      <c r="R112" s="219"/>
      <c r="S112" s="220"/>
      <c r="T112" s="6"/>
    </row>
    <row r="113" spans="1:20" ht="8.25" customHeight="1" thickBot="1" x14ac:dyDescent="0.3">
      <c r="A113" s="7"/>
      <c r="B113" s="57"/>
      <c r="C113" s="57"/>
      <c r="D113" s="58"/>
      <c r="E113" s="14"/>
      <c r="F113" s="58"/>
      <c r="G113" s="14"/>
      <c r="H113" s="14"/>
      <c r="I113" s="58"/>
      <c r="J113" s="14"/>
      <c r="K113" s="57"/>
      <c r="L113" s="14"/>
      <c r="M113" s="14"/>
      <c r="N113" s="14"/>
      <c r="O113" s="14"/>
      <c r="P113" s="57"/>
      <c r="Q113" s="57"/>
      <c r="R113" s="57"/>
      <c r="S113" s="57"/>
      <c r="T113" s="8"/>
    </row>
    <row r="114" spans="1:20" ht="15" customHeight="1" x14ac:dyDescent="0.25"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20" ht="8.25" customHeight="1" x14ac:dyDescent="0.25"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20" ht="15" customHeight="1" x14ac:dyDescent="0.25">
      <c r="H116" s="65"/>
      <c r="I116" s="65"/>
      <c r="N116" s="65"/>
      <c r="O116" s="65"/>
      <c r="P116" s="65"/>
    </row>
    <row r="117" spans="1:20" ht="15" customHeight="1" x14ac:dyDescent="0.25">
      <c r="H117" s="65"/>
      <c r="I117" s="65"/>
      <c r="P117" s="65"/>
    </row>
    <row r="118" spans="1:20" ht="15" customHeight="1" x14ac:dyDescent="0.25">
      <c r="H118" s="65"/>
      <c r="I118" s="65"/>
      <c r="P118" s="65"/>
    </row>
    <row r="119" spans="1:20" ht="15" customHeight="1" x14ac:dyDescent="0.25">
      <c r="H119" s="65"/>
      <c r="I119" s="65"/>
      <c r="P119" s="65"/>
    </row>
    <row r="120" spans="1:20" ht="15" customHeight="1" x14ac:dyDescent="0.25">
      <c r="H120" s="65"/>
      <c r="I120" s="65"/>
      <c r="P120" s="65"/>
    </row>
    <row r="121" spans="1:20" ht="15" customHeight="1" x14ac:dyDescent="0.25">
      <c r="H121" s="65"/>
      <c r="I121" s="65"/>
      <c r="P121" s="65"/>
    </row>
    <row r="122" spans="1:20" ht="15" customHeight="1" x14ac:dyDescent="0.25">
      <c r="H122" s="65"/>
      <c r="I122" s="65"/>
      <c r="P122" s="65"/>
    </row>
    <row r="123" spans="1:20" ht="15" customHeight="1" x14ac:dyDescent="0.25">
      <c r="H123" s="65"/>
      <c r="I123" s="65"/>
      <c r="P123" s="65"/>
    </row>
    <row r="124" spans="1:20" ht="15" customHeight="1" x14ac:dyDescent="0.25">
      <c r="H124" s="65"/>
      <c r="I124" s="65"/>
      <c r="P124" s="65"/>
    </row>
    <row r="125" spans="1:20" ht="15" customHeight="1" x14ac:dyDescent="0.25">
      <c r="H125" s="65"/>
      <c r="I125" s="65"/>
      <c r="P125" s="65"/>
    </row>
    <row r="126" spans="1:20" ht="15" customHeight="1" x14ac:dyDescent="0.25">
      <c r="H126" s="65"/>
      <c r="I126" s="65"/>
      <c r="P126" s="65"/>
    </row>
    <row r="127" spans="1:20" ht="15" customHeight="1" x14ac:dyDescent="0.25">
      <c r="H127" s="65"/>
      <c r="I127" s="65"/>
      <c r="P127" s="65"/>
    </row>
    <row r="128" spans="1:20" ht="15" customHeight="1" x14ac:dyDescent="0.25">
      <c r="H128" s="65"/>
      <c r="I128" s="65"/>
      <c r="P128" s="65"/>
    </row>
    <row r="129" spans="8:16" ht="15" customHeight="1" x14ac:dyDescent="0.25">
      <c r="H129" s="65"/>
      <c r="I129" s="65"/>
      <c r="P129" s="65"/>
    </row>
    <row r="130" spans="8:16" ht="15" customHeight="1" x14ac:dyDescent="0.25">
      <c r="H130" s="65"/>
      <c r="I130" s="65"/>
      <c r="P130" s="65"/>
    </row>
    <row r="131" spans="8:16" ht="15" customHeight="1" x14ac:dyDescent="0.25">
      <c r="H131" s="65"/>
      <c r="I131" s="65"/>
      <c r="P131" s="65"/>
    </row>
    <row r="132" spans="8:16" ht="15" customHeight="1" x14ac:dyDescent="0.25">
      <c r="H132" s="65"/>
      <c r="I132" s="65"/>
      <c r="P132" s="65"/>
    </row>
    <row r="133" spans="8:16" ht="15" customHeight="1" x14ac:dyDescent="0.25">
      <c r="H133" s="65"/>
      <c r="I133" s="65"/>
      <c r="P133" s="65"/>
    </row>
    <row r="134" spans="8:16" ht="15" customHeight="1" x14ac:dyDescent="0.25">
      <c r="H134" s="65"/>
      <c r="I134" s="65"/>
      <c r="P134" s="65"/>
    </row>
    <row r="135" spans="8:16" ht="15" customHeight="1" x14ac:dyDescent="0.25">
      <c r="H135" s="65"/>
      <c r="I135" s="65"/>
      <c r="P135" s="65"/>
    </row>
    <row r="136" spans="8:16" ht="15" hidden="1" customHeight="1" x14ac:dyDescent="0.25">
      <c r="H136" s="65"/>
      <c r="I136" s="65"/>
      <c r="J136" s="65"/>
      <c r="K136" s="65"/>
      <c r="P136" s="65"/>
    </row>
    <row r="137" spans="8:16" ht="15" hidden="1" customHeight="1" x14ac:dyDescent="0.25">
      <c r="H137" s="65"/>
      <c r="I137" s="65"/>
      <c r="J137" s="65"/>
      <c r="K137" s="65"/>
      <c r="L137" s="65"/>
      <c r="M137" s="65"/>
      <c r="N137" s="65"/>
      <c r="O137" s="65"/>
      <c r="P137" s="65"/>
    </row>
    <row r="138" spans="8:16" ht="15" hidden="1" customHeight="1" x14ac:dyDescent="0.25">
      <c r="H138" s="65"/>
      <c r="I138" s="65"/>
      <c r="J138" s="65"/>
      <c r="K138" s="65"/>
      <c r="L138" s="65"/>
      <c r="M138" s="65"/>
      <c r="N138" s="65"/>
      <c r="O138" s="65"/>
      <c r="P138" s="65"/>
    </row>
    <row r="139" spans="8:16" ht="15" hidden="1" customHeight="1" x14ac:dyDescent="0.25">
      <c r="H139" s="65"/>
      <c r="I139" s="65"/>
      <c r="J139" s="65"/>
      <c r="K139" s="65"/>
      <c r="L139" s="65"/>
      <c r="M139" s="65"/>
      <c r="N139" s="65"/>
      <c r="O139" s="65"/>
      <c r="P139" s="65"/>
    </row>
    <row r="140" spans="8:16" ht="15" hidden="1" customHeight="1" x14ac:dyDescent="0.25">
      <c r="H140" s="65"/>
      <c r="I140" s="65"/>
      <c r="J140" s="65"/>
      <c r="K140" s="65"/>
      <c r="L140" s="65"/>
      <c r="M140" s="65"/>
      <c r="N140" s="65"/>
      <c r="O140" s="65"/>
      <c r="P140" s="65"/>
    </row>
    <row r="141" spans="8:16" ht="15" hidden="1" customHeight="1" x14ac:dyDescent="0.25">
      <c r="H141" s="65"/>
      <c r="I141" s="65"/>
      <c r="J141" s="65"/>
      <c r="K141" s="65"/>
      <c r="L141" s="65"/>
      <c r="M141" s="65"/>
      <c r="N141" s="65"/>
      <c r="O141" s="65"/>
      <c r="P141" s="65"/>
    </row>
    <row r="142" spans="8:16" ht="15" hidden="1" customHeight="1" x14ac:dyDescent="0.25">
      <c r="H142" s="65"/>
      <c r="I142" s="65"/>
      <c r="J142" s="65"/>
      <c r="K142" s="65"/>
      <c r="L142" s="65"/>
      <c r="M142" s="65"/>
      <c r="N142" s="65"/>
      <c r="O142" s="65"/>
      <c r="P142" s="65"/>
    </row>
    <row r="143" spans="8:16" ht="15" hidden="1" customHeight="1" x14ac:dyDescent="0.25">
      <c r="H143" s="65"/>
      <c r="I143" s="65"/>
      <c r="J143" s="65"/>
      <c r="K143" s="65"/>
      <c r="L143" s="65"/>
      <c r="M143" s="65"/>
      <c r="N143" s="65"/>
      <c r="O143" s="65"/>
      <c r="P143" s="65"/>
    </row>
    <row r="144" spans="8:16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customHeight="1" x14ac:dyDescent="0.25"/>
  </sheetData>
  <sheetProtection algorithmName="SHA-512" hashValue="XBQIQ2yvYDvVViLNGuscRlwp0dduuF+/fZst4L7yqw95qzItkkiM13QVfwHqLbVotXwcGlgefb/zzNqatedHcQ==" saltValue="qGkfM93d0H8JLTIpT4Aehw==" spinCount="100000" sheet="1" objects="1" scenarios="1" formatRows="0"/>
  <mergeCells count="72">
    <mergeCell ref="B46:S46"/>
    <mergeCell ref="M105:S105"/>
    <mergeCell ref="M106:S106"/>
    <mergeCell ref="M107:S107"/>
    <mergeCell ref="M108:S108"/>
    <mergeCell ref="O48:S48"/>
    <mergeCell ref="M104:S104"/>
    <mergeCell ref="M109:S109"/>
    <mergeCell ref="O39:S39"/>
    <mergeCell ref="O40:S40"/>
    <mergeCell ref="O41:S41"/>
    <mergeCell ref="O42:S42"/>
    <mergeCell ref="B63:S63"/>
    <mergeCell ref="O53:S53"/>
    <mergeCell ref="O54:S54"/>
    <mergeCell ref="O55:S55"/>
    <mergeCell ref="O56:S56"/>
    <mergeCell ref="O57:S57"/>
    <mergeCell ref="O58:S58"/>
    <mergeCell ref="O59:S59"/>
    <mergeCell ref="O60:S60"/>
    <mergeCell ref="O61:S61"/>
    <mergeCell ref="O49:S49"/>
    <mergeCell ref="O34:S34"/>
    <mergeCell ref="O35:S35"/>
    <mergeCell ref="O36:S36"/>
    <mergeCell ref="O37:S37"/>
    <mergeCell ref="O38:S38"/>
    <mergeCell ref="R21:S21"/>
    <mergeCell ref="R22:S22"/>
    <mergeCell ref="O32:S32"/>
    <mergeCell ref="O31:S31"/>
    <mergeCell ref="B29:S29"/>
    <mergeCell ref="B27:P27"/>
    <mergeCell ref="R23:S23"/>
    <mergeCell ref="R24:S24"/>
    <mergeCell ref="R25:S25"/>
    <mergeCell ref="R26:S26"/>
    <mergeCell ref="R16:S16"/>
    <mergeCell ref="R17:S17"/>
    <mergeCell ref="R18:S18"/>
    <mergeCell ref="R19:S19"/>
    <mergeCell ref="R20:S20"/>
    <mergeCell ref="R11:S11"/>
    <mergeCell ref="R12:S12"/>
    <mergeCell ref="R13:S13"/>
    <mergeCell ref="R14:S14"/>
    <mergeCell ref="R15:S15"/>
    <mergeCell ref="B4:S4"/>
    <mergeCell ref="B3:S3"/>
    <mergeCell ref="B1:S2"/>
    <mergeCell ref="R10:S10"/>
    <mergeCell ref="R9:S9"/>
    <mergeCell ref="B7:S7"/>
    <mergeCell ref="B6:S6"/>
    <mergeCell ref="B5:T5"/>
    <mergeCell ref="O33:S33"/>
    <mergeCell ref="M110:S110"/>
    <mergeCell ref="M111:S111"/>
    <mergeCell ref="M112:S112"/>
    <mergeCell ref="O43:S43"/>
    <mergeCell ref="O44:S44"/>
    <mergeCell ref="O50:S50"/>
    <mergeCell ref="O51:S51"/>
    <mergeCell ref="O52:S52"/>
    <mergeCell ref="M100:S100"/>
    <mergeCell ref="M99:S99"/>
    <mergeCell ref="B97:S97"/>
    <mergeCell ref="B80:S80"/>
    <mergeCell ref="M101:S101"/>
    <mergeCell ref="M102:S102"/>
    <mergeCell ref="M103:S103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416EB0B5-94F8-4B56-9764-E64B3AC7AD84}">
          <x14:formula1>
            <xm:f>Dropdown!$I$8:$I$12</xm:f>
          </x14:formula1>
          <xm:sqref>I98 I113 I96</xm:sqref>
        </x14:dataValidation>
        <x14:dataValidation type="list" allowBlank="1" showInputMessage="1" showErrorMessage="1" xr:uid="{423143CC-A918-4A45-AECD-D652D5047DE5}">
          <x14:formula1>
            <xm:f>Dropdown!$H$8:$H$16</xm:f>
          </x14:formula1>
          <xm:sqref>F113 F96 F98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7F19-6A14-4773-BD5A-14AF2BDC1415}">
  <sheetPr>
    <tabColor rgb="FFFFC000"/>
  </sheetPr>
  <dimension ref="A1:AA63"/>
  <sheetViews>
    <sheetView zoomScale="85" zoomScaleNormal="85" workbookViewId="0">
      <selection activeCell="AC6" sqref="AC6"/>
    </sheetView>
  </sheetViews>
  <sheetFormatPr baseColWidth="10" defaultRowHeight="15" x14ac:dyDescent="0.25"/>
  <cols>
    <col min="1" max="1" width="2.7109375" style="64" customWidth="1"/>
    <col min="2" max="2" width="3.140625" style="64" bestFit="1" customWidth="1"/>
    <col min="3" max="7" width="20.7109375" style="64" customWidth="1"/>
    <col min="8" max="26" width="11.42578125" style="64"/>
    <col min="27" max="27" width="2.7109375" style="64" customWidth="1"/>
    <col min="28" max="16384" width="11.42578125" style="64"/>
  </cols>
  <sheetData>
    <row r="1" spans="1:27" ht="15" customHeight="1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60"/>
    </row>
    <row r="2" spans="1:27" ht="15" customHeight="1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61"/>
    </row>
    <row r="3" spans="1:27" ht="18" x14ac:dyDescent="0.25">
      <c r="A3" s="4"/>
      <c r="B3" s="160" t="s">
        <v>255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61"/>
    </row>
    <row r="4" spans="1:27" x14ac:dyDescent="0.25">
      <c r="A4" s="4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61"/>
    </row>
    <row r="5" spans="1:27" x14ac:dyDescent="0.25">
      <c r="A5" s="4"/>
      <c r="B5" s="162" t="s">
        <v>246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61"/>
    </row>
    <row r="6" spans="1:27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61"/>
    </row>
    <row r="7" spans="1:27" ht="15.75" x14ac:dyDescent="0.25">
      <c r="A7" s="9"/>
      <c r="B7" s="10" t="s">
        <v>256</v>
      </c>
      <c r="C7" s="157" t="s">
        <v>257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07"/>
    </row>
    <row r="8" spans="1:27" ht="8.25" customHeight="1" x14ac:dyDescent="0.25">
      <c r="A8" s="5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1"/>
    </row>
    <row r="9" spans="1:27" x14ac:dyDescent="0.25">
      <c r="A9" s="5"/>
      <c r="B9" s="13"/>
      <c r="C9" s="1" t="s">
        <v>274</v>
      </c>
      <c r="D9" s="13"/>
      <c r="E9" s="13"/>
      <c r="F9" s="13"/>
      <c r="G9" s="13"/>
      <c r="H9" s="33" t="s">
        <v>275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1"/>
    </row>
    <row r="10" spans="1:27" x14ac:dyDescent="0.25">
      <c r="A10" s="5"/>
      <c r="B10" s="13"/>
      <c r="C10" s="209" t="s">
        <v>24</v>
      </c>
      <c r="D10" s="209"/>
      <c r="E10" s="209"/>
      <c r="F10" s="209"/>
      <c r="G10" s="209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1"/>
    </row>
    <row r="11" spans="1:27" ht="8.25" customHeight="1" x14ac:dyDescent="0.25">
      <c r="A11" s="5"/>
      <c r="B11" s="13"/>
      <c r="C11" s="13"/>
      <c r="D11" s="13"/>
      <c r="E11" s="13"/>
      <c r="F11" s="13"/>
      <c r="G11" s="13"/>
      <c r="H11" s="13"/>
      <c r="I11" s="1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1"/>
    </row>
    <row r="12" spans="1:27" ht="15.75" x14ac:dyDescent="0.25">
      <c r="A12" s="9"/>
      <c r="B12" s="10" t="s">
        <v>258</v>
      </c>
      <c r="C12" s="157" t="s">
        <v>266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07"/>
    </row>
    <row r="13" spans="1:27" ht="8.25" customHeight="1" x14ac:dyDescent="0.25">
      <c r="A13" s="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</row>
    <row r="14" spans="1:27" x14ac:dyDescent="0.25">
      <c r="A14" s="5"/>
      <c r="B14" s="13"/>
      <c r="C14" s="1" t="s">
        <v>274</v>
      </c>
      <c r="D14" s="13"/>
      <c r="E14" s="13"/>
      <c r="F14" s="13"/>
      <c r="G14" s="13"/>
      <c r="H14" s="33" t="s">
        <v>275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21"/>
    </row>
    <row r="15" spans="1:27" x14ac:dyDescent="0.25">
      <c r="A15" s="5"/>
      <c r="B15" s="13"/>
      <c r="C15" s="209" t="s">
        <v>24</v>
      </c>
      <c r="D15" s="209"/>
      <c r="E15" s="209"/>
      <c r="F15" s="209"/>
      <c r="G15" s="209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1"/>
    </row>
    <row r="16" spans="1:27" ht="8.25" customHeight="1" x14ac:dyDescent="0.25">
      <c r="A16" s="5"/>
      <c r="B16" s="13"/>
      <c r="C16" s="13"/>
      <c r="D16" s="13"/>
      <c r="E16" s="13"/>
      <c r="F16" s="13"/>
      <c r="G16" s="13"/>
      <c r="H16" s="13"/>
      <c r="I16" s="11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1"/>
    </row>
    <row r="17" spans="1:27" ht="15.75" x14ac:dyDescent="0.25">
      <c r="A17" s="9"/>
      <c r="B17" s="10" t="s">
        <v>259</v>
      </c>
      <c r="C17" s="157" t="s">
        <v>267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07"/>
    </row>
    <row r="18" spans="1:27" ht="8.25" customHeight="1" x14ac:dyDescent="0.25">
      <c r="A18" s="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21"/>
    </row>
    <row r="19" spans="1:27" x14ac:dyDescent="0.25">
      <c r="A19" s="5"/>
      <c r="B19" s="13"/>
      <c r="C19" s="1" t="s">
        <v>274</v>
      </c>
      <c r="D19" s="13"/>
      <c r="E19" s="13"/>
      <c r="F19" s="13"/>
      <c r="G19" s="13"/>
      <c r="H19" s="33" t="s">
        <v>275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</row>
    <row r="20" spans="1:27" x14ac:dyDescent="0.25">
      <c r="A20" s="5"/>
      <c r="B20" s="13"/>
      <c r="C20" s="209" t="s">
        <v>24</v>
      </c>
      <c r="D20" s="209"/>
      <c r="E20" s="209"/>
      <c r="F20" s="209"/>
      <c r="G20" s="209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1"/>
    </row>
    <row r="21" spans="1:27" ht="8.25" customHeight="1" x14ac:dyDescent="0.25">
      <c r="A21" s="5"/>
      <c r="B21" s="13"/>
      <c r="C21" s="13"/>
      <c r="D21" s="13"/>
      <c r="E21" s="13"/>
      <c r="F21" s="13"/>
      <c r="G21" s="13"/>
      <c r="H21" s="13"/>
      <c r="I21" s="11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21"/>
    </row>
    <row r="22" spans="1:27" ht="15.75" x14ac:dyDescent="0.25">
      <c r="A22" s="9"/>
      <c r="B22" s="10" t="s">
        <v>260</v>
      </c>
      <c r="C22" s="157" t="s">
        <v>268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07"/>
    </row>
    <row r="23" spans="1:27" ht="8.25" customHeight="1" x14ac:dyDescent="0.25">
      <c r="A23" s="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21"/>
    </row>
    <row r="24" spans="1:27" x14ac:dyDescent="0.25">
      <c r="A24" s="5"/>
      <c r="B24" s="13"/>
      <c r="C24" s="23" t="s">
        <v>279</v>
      </c>
      <c r="D24" s="23" t="s">
        <v>280</v>
      </c>
      <c r="E24" s="23" t="s">
        <v>281</v>
      </c>
      <c r="F24" s="23" t="s">
        <v>282</v>
      </c>
      <c r="G24" s="23" t="s">
        <v>283</v>
      </c>
      <c r="H24" s="33" t="s">
        <v>275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</row>
    <row r="25" spans="1:27" x14ac:dyDescent="0.25">
      <c r="A25" s="5"/>
      <c r="B25" s="13"/>
      <c r="C25" s="155" t="b">
        <v>0</v>
      </c>
      <c r="D25" s="155" t="b">
        <v>0</v>
      </c>
      <c r="E25" s="155" t="b">
        <v>0</v>
      </c>
      <c r="F25" s="155" t="b">
        <v>0</v>
      </c>
      <c r="G25" s="155" t="b">
        <v>0</v>
      </c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1"/>
    </row>
    <row r="26" spans="1:27" ht="8.25" customHeight="1" x14ac:dyDescent="0.25">
      <c r="A26" s="5"/>
      <c r="B26" s="13"/>
      <c r="C26" s="13"/>
      <c r="D26" s="13"/>
      <c r="E26" s="13"/>
      <c r="F26" s="13"/>
      <c r="G26" s="13"/>
      <c r="H26" s="13"/>
      <c r="I26" s="11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21"/>
    </row>
    <row r="27" spans="1:27" ht="15.75" x14ac:dyDescent="0.25">
      <c r="A27" s="9"/>
      <c r="B27" s="10" t="s">
        <v>261</v>
      </c>
      <c r="C27" s="157" t="s">
        <v>284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07"/>
    </row>
    <row r="28" spans="1:27" ht="8.25" customHeight="1" x14ac:dyDescent="0.25">
      <c r="A28" s="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21"/>
    </row>
    <row r="29" spans="1:27" x14ac:dyDescent="0.25">
      <c r="A29" s="5"/>
      <c r="B29" s="13"/>
      <c r="C29" s="23" t="s">
        <v>279</v>
      </c>
      <c r="D29" s="23" t="s">
        <v>280</v>
      </c>
      <c r="E29" s="23" t="s">
        <v>281</v>
      </c>
      <c r="F29" s="23" t="s">
        <v>282</v>
      </c>
      <c r="G29" s="23" t="s">
        <v>283</v>
      </c>
      <c r="H29" s="33" t="s">
        <v>275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21"/>
    </row>
    <row r="30" spans="1:27" x14ac:dyDescent="0.25">
      <c r="A30" s="5"/>
      <c r="B30" s="13"/>
      <c r="C30" s="155" t="b">
        <v>0</v>
      </c>
      <c r="D30" s="155" t="b">
        <v>0</v>
      </c>
      <c r="E30" s="155" t="b">
        <v>0</v>
      </c>
      <c r="F30" s="155" t="b">
        <v>0</v>
      </c>
      <c r="G30" s="155" t="b">
        <v>0</v>
      </c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1"/>
    </row>
    <row r="31" spans="1:27" ht="8.25" customHeight="1" x14ac:dyDescent="0.25">
      <c r="A31" s="5"/>
      <c r="B31" s="13"/>
      <c r="C31" s="13"/>
      <c r="D31" s="13"/>
      <c r="E31" s="13"/>
      <c r="F31" s="13"/>
      <c r="G31" s="13"/>
      <c r="H31" s="13"/>
      <c r="I31" s="1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1"/>
    </row>
    <row r="32" spans="1:27" ht="15.75" x14ac:dyDescent="0.25">
      <c r="A32" s="9"/>
      <c r="B32" s="10" t="s">
        <v>262</v>
      </c>
      <c r="C32" s="157" t="s">
        <v>285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07"/>
    </row>
    <row r="33" spans="1:27" ht="8.25" customHeight="1" x14ac:dyDescent="0.25">
      <c r="A33" s="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21"/>
    </row>
    <row r="34" spans="1:27" x14ac:dyDescent="0.25">
      <c r="A34" s="5"/>
      <c r="B34" s="13"/>
      <c r="C34" s="23" t="s">
        <v>286</v>
      </c>
      <c r="D34" s="23" t="s">
        <v>287</v>
      </c>
      <c r="E34" s="23" t="s">
        <v>288</v>
      </c>
      <c r="F34" s="23" t="s">
        <v>289</v>
      </c>
      <c r="G34" s="23" t="s">
        <v>290</v>
      </c>
      <c r="H34" s="33" t="s">
        <v>275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21"/>
    </row>
    <row r="35" spans="1:27" x14ac:dyDescent="0.25">
      <c r="A35" s="5"/>
      <c r="B35" s="13"/>
      <c r="C35" s="155" t="b">
        <v>0</v>
      </c>
      <c r="D35" s="155" t="b">
        <v>0</v>
      </c>
      <c r="E35" s="155" t="b">
        <v>0</v>
      </c>
      <c r="F35" s="155" t="b">
        <v>0</v>
      </c>
      <c r="G35" s="155" t="b">
        <v>0</v>
      </c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1"/>
    </row>
    <row r="36" spans="1:27" ht="8.25" customHeight="1" x14ac:dyDescent="0.25">
      <c r="A36" s="5"/>
      <c r="B36" s="13"/>
      <c r="C36" s="13"/>
      <c r="D36" s="13"/>
      <c r="E36" s="13"/>
      <c r="F36" s="13"/>
      <c r="G36" s="13"/>
      <c r="H36" s="13"/>
      <c r="I36" s="112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</row>
    <row r="37" spans="1:27" ht="15.75" x14ac:dyDescent="0.25">
      <c r="A37" s="9"/>
      <c r="B37" s="10" t="s">
        <v>263</v>
      </c>
      <c r="C37" s="157" t="s">
        <v>291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07"/>
    </row>
    <row r="38" spans="1:27" ht="8.25" customHeight="1" x14ac:dyDescent="0.25">
      <c r="A38" s="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</row>
    <row r="39" spans="1:27" x14ac:dyDescent="0.25">
      <c r="A39" s="5"/>
      <c r="B39" s="13"/>
      <c r="C39" s="23" t="s">
        <v>292</v>
      </c>
      <c r="D39" s="23" t="s">
        <v>293</v>
      </c>
      <c r="E39" s="23" t="s">
        <v>288</v>
      </c>
      <c r="F39" s="23" t="s">
        <v>294</v>
      </c>
      <c r="G39" s="23" t="s">
        <v>295</v>
      </c>
      <c r="H39" s="33" t="s">
        <v>275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</row>
    <row r="40" spans="1:27" x14ac:dyDescent="0.25">
      <c r="A40" s="5"/>
      <c r="B40" s="13"/>
      <c r="C40" s="155" t="b">
        <v>0</v>
      </c>
      <c r="D40" s="155" t="b">
        <v>0</v>
      </c>
      <c r="E40" s="155" t="b">
        <v>0</v>
      </c>
      <c r="F40" s="155" t="b">
        <v>0</v>
      </c>
      <c r="G40" s="155" t="b">
        <v>0</v>
      </c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1"/>
    </row>
    <row r="41" spans="1:27" ht="8.25" customHeight="1" x14ac:dyDescent="0.25">
      <c r="A41" s="5"/>
      <c r="B41" s="13"/>
      <c r="C41" s="13"/>
      <c r="D41" s="13"/>
      <c r="E41" s="13"/>
      <c r="F41" s="13"/>
      <c r="G41" s="13"/>
      <c r="H41" s="13"/>
      <c r="I41" s="11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21"/>
    </row>
    <row r="42" spans="1:27" ht="15.75" x14ac:dyDescent="0.25">
      <c r="A42" s="9"/>
      <c r="B42" s="10" t="s">
        <v>264</v>
      </c>
      <c r="C42" s="157" t="s">
        <v>296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07"/>
    </row>
    <row r="43" spans="1:27" ht="8.25" customHeight="1" x14ac:dyDescent="0.25">
      <c r="A43" s="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21"/>
    </row>
    <row r="44" spans="1:27" x14ac:dyDescent="0.25">
      <c r="A44" s="5"/>
      <c r="B44" s="13"/>
      <c r="C44" s="1" t="s">
        <v>274</v>
      </c>
      <c r="D44" s="13"/>
      <c r="E44" s="13"/>
      <c r="F44" s="13"/>
      <c r="G44" s="13"/>
      <c r="H44" s="33" t="s">
        <v>275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21"/>
    </row>
    <row r="45" spans="1:27" x14ac:dyDescent="0.25">
      <c r="A45" s="5"/>
      <c r="B45" s="13"/>
      <c r="C45" s="209" t="s">
        <v>24</v>
      </c>
      <c r="D45" s="209"/>
      <c r="E45" s="209"/>
      <c r="F45" s="209"/>
      <c r="G45" s="209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1"/>
    </row>
    <row r="46" spans="1:27" ht="8.25" customHeight="1" x14ac:dyDescent="0.25">
      <c r="A46" s="5"/>
      <c r="B46" s="13"/>
      <c r="C46" s="13"/>
      <c r="D46" s="13"/>
      <c r="E46" s="13"/>
      <c r="F46" s="13"/>
      <c r="G46" s="13"/>
      <c r="H46" s="13"/>
      <c r="I46" s="112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21"/>
    </row>
    <row r="47" spans="1:27" ht="15.75" x14ac:dyDescent="0.25">
      <c r="A47" s="9"/>
      <c r="B47" s="10" t="s">
        <v>265</v>
      </c>
      <c r="C47" s="157" t="s">
        <v>297</v>
      </c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07"/>
    </row>
    <row r="48" spans="1:27" ht="8.25" customHeight="1" x14ac:dyDescent="0.25">
      <c r="A48" s="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1"/>
    </row>
    <row r="49" spans="1:27" x14ac:dyDescent="0.25">
      <c r="A49" s="5"/>
      <c r="B49" s="13"/>
      <c r="C49" s="1" t="s">
        <v>274</v>
      </c>
      <c r="D49" s="13"/>
      <c r="E49" s="13"/>
      <c r="F49" s="13"/>
      <c r="G49" s="13"/>
      <c r="H49" s="33" t="s">
        <v>275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1"/>
    </row>
    <row r="50" spans="1:27" x14ac:dyDescent="0.25">
      <c r="A50" s="5"/>
      <c r="B50" s="13"/>
      <c r="C50" s="209" t="s">
        <v>24</v>
      </c>
      <c r="D50" s="209"/>
      <c r="E50" s="209"/>
      <c r="F50" s="209"/>
      <c r="G50" s="209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1"/>
    </row>
    <row r="51" spans="1:27" ht="8.25" customHeight="1" thickBot="1" x14ac:dyDescent="0.3">
      <c r="A51" s="7"/>
      <c r="B51" s="14"/>
      <c r="C51" s="14"/>
      <c r="D51" s="14"/>
      <c r="E51" s="14"/>
      <c r="F51" s="14"/>
      <c r="G51" s="14"/>
      <c r="H51" s="14"/>
      <c r="I51" s="15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35"/>
    </row>
    <row r="62" spans="1:27" x14ac:dyDescent="0.25">
      <c r="D62" s="156"/>
    </row>
    <row r="63" spans="1:27" x14ac:dyDescent="0.25">
      <c r="D63" s="156"/>
    </row>
  </sheetData>
  <sheetProtection algorithmName="SHA-512" hashValue="vNouhaBrPXiBvhifQuujrhjAp4XGmdEduSQQ23b2fANGlW1wztRNHdjyncf537RSDj34tpDhu031zuHsTBcKCg==" saltValue="ZPkj5VYslQ+bP5ccBxnqxA==" spinCount="100000" sheet="1" objects="1" scenarios="1"/>
  <mergeCells count="28">
    <mergeCell ref="C47:Z47"/>
    <mergeCell ref="C50:G50"/>
    <mergeCell ref="H50:Z50"/>
    <mergeCell ref="C42:Z42"/>
    <mergeCell ref="C45:G45"/>
    <mergeCell ref="H45:Z45"/>
    <mergeCell ref="H40:Z40"/>
    <mergeCell ref="C17:Z17"/>
    <mergeCell ref="C20:G20"/>
    <mergeCell ref="H20:Z20"/>
    <mergeCell ref="C22:Z22"/>
    <mergeCell ref="H25:Z25"/>
    <mergeCell ref="C27:Z27"/>
    <mergeCell ref="H30:Z30"/>
    <mergeCell ref="C32:Z32"/>
    <mergeCell ref="H35:Z35"/>
    <mergeCell ref="C37:Z37"/>
    <mergeCell ref="C7:Z7"/>
    <mergeCell ref="C10:G10"/>
    <mergeCell ref="C12:Z12"/>
    <mergeCell ref="C15:G15"/>
    <mergeCell ref="H10:Z10"/>
    <mergeCell ref="H15:Z15"/>
    <mergeCell ref="B1:Z2"/>
    <mergeCell ref="B3:Z3"/>
    <mergeCell ref="B4:Z4"/>
    <mergeCell ref="B5:Z5"/>
    <mergeCell ref="B6:Z6"/>
  </mergeCells>
  <phoneticPr fontId="17" type="noConversion"/>
  <pageMargins left="0.7" right="0.7" top="0.78740157499999996" bottom="0.78740157499999996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B03CBC-F9AE-461F-A755-40C034C51FCF}">
          <x14:formula1>
            <xm:f>Dropdown!$L$8:$L$13</xm:f>
          </x14:formula1>
          <xm:sqref>C10:G10</xm:sqref>
        </x14:dataValidation>
        <x14:dataValidation type="list" allowBlank="1" showInputMessage="1" showErrorMessage="1" xr:uid="{4F325FD0-FA95-43C1-B94F-CAF10AE198BD}">
          <x14:formula1>
            <xm:f>Dropdown!$M$8:$M$10</xm:f>
          </x14:formula1>
          <xm:sqref>C15:G15 C20:G20 C45:G45 C50:G50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A74D-FB94-4951-B0FF-17F41207CB05}">
  <sheetPr>
    <tabColor rgb="FFC00000"/>
  </sheetPr>
  <dimension ref="A1:U23"/>
  <sheetViews>
    <sheetView zoomScale="85" zoomScaleNormal="85" workbookViewId="0">
      <selection activeCell="J49" sqref="J49"/>
    </sheetView>
  </sheetViews>
  <sheetFormatPr baseColWidth="10" defaultRowHeight="15" x14ac:dyDescent="0.25"/>
  <cols>
    <col min="1" max="1" width="2.7109375" style="64" customWidth="1"/>
    <col min="2" max="2" width="24.28515625" style="64" bestFit="1" customWidth="1"/>
    <col min="3" max="3" width="20.140625" style="64" bestFit="1" customWidth="1"/>
    <col min="4" max="4" width="26.140625" style="64" bestFit="1" customWidth="1"/>
    <col min="5" max="5" width="19.5703125" style="64" bestFit="1" customWidth="1"/>
    <col min="6" max="6" width="37.7109375" style="64" bestFit="1" customWidth="1"/>
    <col min="7" max="7" width="18.5703125" style="64" bestFit="1" customWidth="1"/>
    <col min="8" max="8" width="30.28515625" style="64" bestFit="1" customWidth="1"/>
    <col min="9" max="9" width="20.85546875" style="64" bestFit="1" customWidth="1"/>
    <col min="10" max="10" width="20.85546875" style="64" customWidth="1"/>
    <col min="11" max="11" width="26.5703125" style="64" bestFit="1" customWidth="1"/>
    <col min="12" max="12" width="39.85546875" style="64" bestFit="1" customWidth="1"/>
    <col min="13" max="13" width="20.140625" style="64" bestFit="1" customWidth="1"/>
    <col min="14" max="14" width="2.7109375" style="64" customWidth="1"/>
    <col min="15" max="16384" width="11.42578125" style="64"/>
  </cols>
  <sheetData>
    <row r="1" spans="1:21" ht="15" customHeight="1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47"/>
      <c r="O1" s="74"/>
      <c r="P1" s="74"/>
      <c r="Q1" s="74"/>
      <c r="R1" s="74"/>
      <c r="S1" s="74"/>
      <c r="T1" s="74"/>
      <c r="U1" s="74"/>
    </row>
    <row r="2" spans="1:21" ht="15" customHeight="1" x14ac:dyDescent="0.25">
      <c r="A2" s="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48"/>
      <c r="O2" s="74"/>
      <c r="P2" s="74"/>
      <c r="Q2" s="74"/>
      <c r="R2" s="74"/>
      <c r="S2" s="74"/>
      <c r="T2" s="74"/>
      <c r="U2" s="74"/>
    </row>
    <row r="3" spans="1:21" ht="15" customHeight="1" x14ac:dyDescent="0.25">
      <c r="A3" s="4"/>
      <c r="B3" s="160" t="s">
        <v>209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62"/>
      <c r="O3" s="75"/>
      <c r="P3" s="75"/>
      <c r="Q3" s="75"/>
      <c r="R3" s="75"/>
      <c r="S3" s="75"/>
      <c r="T3" s="75"/>
      <c r="U3" s="75"/>
    </row>
    <row r="4" spans="1:21" ht="15" customHeight="1" x14ac:dyDescent="0.25">
      <c r="A4" s="4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63"/>
      <c r="O4" s="76"/>
      <c r="P4" s="76"/>
      <c r="Q4" s="76"/>
      <c r="R4" s="76"/>
      <c r="S4" s="76"/>
      <c r="T4" s="76"/>
      <c r="U4" s="76"/>
    </row>
    <row r="5" spans="1:21" ht="15" customHeight="1" x14ac:dyDescent="0.25">
      <c r="A5" s="4"/>
      <c r="B5" s="230" t="s">
        <v>247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152"/>
      <c r="O5" s="76"/>
      <c r="P5" s="76"/>
      <c r="Q5" s="76"/>
      <c r="R5" s="76"/>
      <c r="S5" s="76"/>
      <c r="T5" s="76"/>
      <c r="U5" s="76"/>
    </row>
    <row r="6" spans="1:21" ht="8.25" customHeight="1" x14ac:dyDescent="0.25">
      <c r="A6" s="4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9"/>
    </row>
    <row r="7" spans="1:21" ht="15" customHeight="1" x14ac:dyDescent="0.25">
      <c r="A7" s="9"/>
      <c r="B7" s="10" t="s">
        <v>7</v>
      </c>
      <c r="C7" s="10" t="s">
        <v>37</v>
      </c>
      <c r="D7" s="10" t="s">
        <v>34</v>
      </c>
      <c r="E7" s="10" t="s">
        <v>42</v>
      </c>
      <c r="F7" s="10" t="s">
        <v>2</v>
      </c>
      <c r="G7" s="10" t="s">
        <v>3</v>
      </c>
      <c r="H7" s="10" t="s">
        <v>14</v>
      </c>
      <c r="I7" s="10" t="s">
        <v>6</v>
      </c>
      <c r="J7" s="10" t="s">
        <v>249</v>
      </c>
      <c r="K7" s="10" t="s">
        <v>51</v>
      </c>
      <c r="L7" s="10" t="s">
        <v>269</v>
      </c>
      <c r="M7" s="10" t="s">
        <v>276</v>
      </c>
      <c r="N7" s="11"/>
    </row>
    <row r="8" spans="1:21" ht="15" customHeight="1" x14ac:dyDescent="0.25">
      <c r="A8" s="5"/>
      <c r="B8" s="15" t="s">
        <v>24</v>
      </c>
      <c r="C8" s="15" t="s">
        <v>24</v>
      </c>
      <c r="D8" s="34" t="s">
        <v>24</v>
      </c>
      <c r="E8" s="34" t="s">
        <v>24</v>
      </c>
      <c r="F8" s="15" t="s">
        <v>24</v>
      </c>
      <c r="G8" s="34" t="s">
        <v>24</v>
      </c>
      <c r="H8" s="15" t="s">
        <v>24</v>
      </c>
      <c r="I8" s="15" t="s">
        <v>24</v>
      </c>
      <c r="J8" s="15" t="s">
        <v>24</v>
      </c>
      <c r="K8" s="15" t="s">
        <v>24</v>
      </c>
      <c r="L8" s="15" t="s">
        <v>24</v>
      </c>
      <c r="M8" s="15" t="s">
        <v>24</v>
      </c>
      <c r="N8" s="6"/>
    </row>
    <row r="9" spans="1:21" ht="15" customHeight="1" x14ac:dyDescent="0.25">
      <c r="A9" s="5"/>
      <c r="B9" s="15" t="s">
        <v>9</v>
      </c>
      <c r="C9" s="15" t="s">
        <v>38</v>
      </c>
      <c r="D9" s="34" t="s">
        <v>35</v>
      </c>
      <c r="E9" s="34">
        <v>1</v>
      </c>
      <c r="F9" s="15" t="s">
        <v>55</v>
      </c>
      <c r="G9" s="34" t="s">
        <v>22</v>
      </c>
      <c r="H9" s="15" t="s">
        <v>15</v>
      </c>
      <c r="I9" s="15" t="s">
        <v>12</v>
      </c>
      <c r="J9" s="15" t="s">
        <v>94</v>
      </c>
      <c r="K9" s="15" t="s">
        <v>95</v>
      </c>
      <c r="L9" s="15" t="s">
        <v>270</v>
      </c>
      <c r="M9" s="15" t="s">
        <v>277</v>
      </c>
      <c r="N9" s="6"/>
    </row>
    <row r="10" spans="1:21" ht="15" customHeight="1" x14ac:dyDescent="0.25">
      <c r="A10" s="5"/>
      <c r="B10" s="15" t="s">
        <v>8</v>
      </c>
      <c r="C10" s="15" t="s">
        <v>39</v>
      </c>
      <c r="D10" s="34" t="s">
        <v>36</v>
      </c>
      <c r="E10" s="34">
        <v>2</v>
      </c>
      <c r="F10" s="15" t="s">
        <v>56</v>
      </c>
      <c r="G10" s="34" t="s">
        <v>23</v>
      </c>
      <c r="H10" s="15" t="s">
        <v>16</v>
      </c>
      <c r="I10" s="15" t="s">
        <v>13</v>
      </c>
      <c r="J10" s="15" t="s">
        <v>103</v>
      </c>
      <c r="K10" s="15" t="s">
        <v>96</v>
      </c>
      <c r="L10" s="15" t="s">
        <v>271</v>
      </c>
      <c r="M10" s="15" t="s">
        <v>278</v>
      </c>
      <c r="N10" s="6"/>
    </row>
    <row r="11" spans="1:21" ht="15" customHeight="1" x14ac:dyDescent="0.25">
      <c r="A11" s="5"/>
      <c r="B11" s="15" t="s">
        <v>25</v>
      </c>
      <c r="C11" s="15" t="s">
        <v>40</v>
      </c>
      <c r="D11" s="34" t="s">
        <v>149</v>
      </c>
      <c r="E11" s="34">
        <v>3</v>
      </c>
      <c r="F11" s="15" t="s">
        <v>61</v>
      </c>
      <c r="G11" s="34" t="s">
        <v>1</v>
      </c>
      <c r="H11" s="15" t="s">
        <v>17</v>
      </c>
      <c r="I11" s="15" t="s">
        <v>1</v>
      </c>
      <c r="J11" s="15" t="s">
        <v>1</v>
      </c>
      <c r="K11" s="15" t="s">
        <v>1</v>
      </c>
      <c r="L11" s="15" t="s">
        <v>272</v>
      </c>
      <c r="M11" s="1"/>
      <c r="N11" s="6"/>
    </row>
    <row r="12" spans="1:21" ht="15" customHeight="1" x14ac:dyDescent="0.25">
      <c r="A12" s="5"/>
      <c r="B12" s="15" t="s">
        <v>26</v>
      </c>
      <c r="C12" s="15" t="s">
        <v>41</v>
      </c>
      <c r="D12" s="34" t="s">
        <v>41</v>
      </c>
      <c r="E12" s="34">
        <v>4</v>
      </c>
      <c r="F12" s="15" t="s">
        <v>299</v>
      </c>
      <c r="G12" s="1"/>
      <c r="H12" s="15" t="s">
        <v>18</v>
      </c>
      <c r="I12" s="1"/>
      <c r="J12" s="1"/>
      <c r="K12" s="1"/>
      <c r="L12" s="15" t="s">
        <v>273</v>
      </c>
      <c r="M12" s="1"/>
      <c r="N12" s="6"/>
    </row>
    <row r="13" spans="1:21" ht="15" customHeight="1" x14ac:dyDescent="0.25">
      <c r="A13" s="5"/>
      <c r="B13" s="15" t="s">
        <v>27</v>
      </c>
      <c r="C13" s="1"/>
      <c r="D13" s="1"/>
      <c r="E13" s="34">
        <v>5</v>
      </c>
      <c r="F13" s="15" t="s">
        <v>10</v>
      </c>
      <c r="G13" s="1"/>
      <c r="H13" s="15" t="s">
        <v>19</v>
      </c>
      <c r="I13" s="1"/>
      <c r="J13" s="1"/>
      <c r="K13" s="1"/>
      <c r="L13" s="15" t="s">
        <v>208</v>
      </c>
      <c r="M13" s="1"/>
      <c r="N13" s="6"/>
    </row>
    <row r="14" spans="1:21" ht="15" customHeight="1" x14ac:dyDescent="0.25">
      <c r="A14" s="5"/>
      <c r="B14" s="15" t="s">
        <v>28</v>
      </c>
      <c r="C14" s="1"/>
      <c r="D14" s="1"/>
      <c r="E14" s="1"/>
      <c r="F14" s="15" t="s">
        <v>300</v>
      </c>
      <c r="G14" s="1"/>
      <c r="H14" s="15" t="s">
        <v>20</v>
      </c>
      <c r="I14" s="1"/>
      <c r="J14" s="1"/>
      <c r="K14" s="1"/>
      <c r="L14" s="1"/>
      <c r="M14" s="1"/>
      <c r="N14" s="6"/>
    </row>
    <row r="15" spans="1:21" ht="15" customHeight="1" x14ac:dyDescent="0.25">
      <c r="A15" s="5"/>
      <c r="B15" s="15" t="s">
        <v>29</v>
      </c>
      <c r="C15" s="1"/>
      <c r="D15" s="1"/>
      <c r="E15" s="1"/>
      <c r="F15" s="15" t="s">
        <v>58</v>
      </c>
      <c r="G15" s="1"/>
      <c r="H15" s="15" t="s">
        <v>21</v>
      </c>
      <c r="I15" s="1"/>
      <c r="J15" s="1"/>
      <c r="K15" s="1"/>
      <c r="L15" s="1"/>
      <c r="M15" s="1"/>
      <c r="N15" s="6"/>
    </row>
    <row r="16" spans="1:21" ht="15" customHeight="1" x14ac:dyDescent="0.25">
      <c r="A16" s="5"/>
      <c r="B16" s="15" t="s">
        <v>30</v>
      </c>
      <c r="C16" s="1"/>
      <c r="D16" s="1"/>
      <c r="E16" s="1"/>
      <c r="F16" s="15" t="s">
        <v>57</v>
      </c>
      <c r="G16" s="1"/>
      <c r="H16" s="15" t="s">
        <v>1</v>
      </c>
      <c r="I16" s="1"/>
      <c r="J16" s="1"/>
      <c r="K16" s="1"/>
      <c r="L16" s="1"/>
      <c r="M16" s="1"/>
      <c r="N16" s="6"/>
    </row>
    <row r="17" spans="1:14" ht="15" customHeight="1" x14ac:dyDescent="0.25">
      <c r="A17" s="5"/>
      <c r="B17" s="15" t="s">
        <v>1</v>
      </c>
      <c r="C17" s="1"/>
      <c r="D17" s="1"/>
      <c r="E17" s="1"/>
      <c r="F17" s="15" t="s">
        <v>58</v>
      </c>
      <c r="G17" s="1"/>
      <c r="H17" s="1"/>
      <c r="I17" s="1"/>
      <c r="J17" s="1"/>
      <c r="K17" s="1"/>
      <c r="L17" s="1"/>
      <c r="M17" s="1"/>
      <c r="N17" s="6"/>
    </row>
    <row r="18" spans="1:14" ht="15" customHeight="1" x14ac:dyDescent="0.25">
      <c r="A18" s="5"/>
      <c r="B18" s="1"/>
      <c r="C18" s="1"/>
      <c r="D18" s="1"/>
      <c r="E18" s="1"/>
      <c r="F18" s="15" t="s">
        <v>59</v>
      </c>
      <c r="G18" s="1"/>
      <c r="H18" s="1"/>
      <c r="I18" s="1"/>
      <c r="J18" s="1"/>
      <c r="K18" s="1"/>
      <c r="L18" s="1"/>
      <c r="M18" s="1"/>
      <c r="N18" s="6"/>
    </row>
    <row r="19" spans="1:14" ht="15" customHeight="1" x14ac:dyDescent="0.25">
      <c r="A19" s="5"/>
      <c r="B19" s="1"/>
      <c r="C19" s="1"/>
      <c r="D19" s="1"/>
      <c r="E19" s="1"/>
      <c r="F19" s="15" t="s">
        <v>60</v>
      </c>
      <c r="G19" s="1"/>
      <c r="H19" s="1"/>
      <c r="I19" s="1"/>
      <c r="J19" s="1"/>
      <c r="K19" s="1"/>
      <c r="L19" s="1"/>
      <c r="M19" s="1"/>
      <c r="N19" s="6"/>
    </row>
    <row r="20" spans="1:14" ht="15" customHeight="1" x14ac:dyDescent="0.25">
      <c r="A20" s="5"/>
      <c r="B20" s="1"/>
      <c r="C20" s="1"/>
      <c r="D20" s="1"/>
      <c r="E20" s="1"/>
      <c r="F20" s="15" t="s">
        <v>301</v>
      </c>
      <c r="G20" s="1"/>
      <c r="H20" s="1"/>
      <c r="I20" s="1"/>
      <c r="J20" s="1"/>
      <c r="K20" s="1"/>
      <c r="L20" s="1"/>
      <c r="M20" s="1"/>
      <c r="N20" s="6"/>
    </row>
    <row r="21" spans="1:14" ht="15" customHeight="1" x14ac:dyDescent="0.25">
      <c r="A21" s="5"/>
      <c r="B21" s="1"/>
      <c r="C21" s="1"/>
      <c r="D21" s="1"/>
      <c r="E21" s="1"/>
      <c r="F21" s="15" t="s">
        <v>11</v>
      </c>
      <c r="G21" s="1"/>
      <c r="H21" s="1"/>
      <c r="I21" s="1"/>
      <c r="J21" s="1"/>
      <c r="K21" s="1"/>
      <c r="L21" s="1"/>
      <c r="M21" s="1"/>
      <c r="N21" s="6"/>
    </row>
    <row r="22" spans="1:14" ht="15" customHeight="1" x14ac:dyDescent="0.25">
      <c r="A22" s="5"/>
      <c r="B22" s="1"/>
      <c r="C22" s="1"/>
      <c r="D22" s="1"/>
      <c r="E22" s="1"/>
      <c r="F22" s="15" t="s">
        <v>181</v>
      </c>
      <c r="G22" s="1"/>
      <c r="H22" s="1"/>
      <c r="I22" s="1"/>
      <c r="J22" s="1"/>
      <c r="K22" s="1"/>
      <c r="L22" s="1"/>
      <c r="M22" s="1"/>
      <c r="N22" s="6"/>
    </row>
    <row r="23" spans="1:14" ht="8.25" customHeight="1" thickBot="1" x14ac:dyDescent="0.3">
      <c r="A23" s="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35"/>
    </row>
  </sheetData>
  <sheetProtection algorithmName="SHA-512" hashValue="wp3Rvs2JSthGyv+R3c3JO7S9QBp4Wa7qtFPauVaXPHF7nMqnUeDD6BJrJ1/Mo+r7xQbYpvVZm4g30mXWbMQnLQ==" saltValue="L783UbZ8FQ7j2nUMw9XG/Q==" spinCount="100000" sheet="1" objects="1" scenarios="1"/>
  <mergeCells count="4">
    <mergeCell ref="B6:N6"/>
    <mergeCell ref="B1:M1"/>
    <mergeCell ref="B3:M3"/>
    <mergeCell ref="B5:M5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997C-903D-457C-8A42-02F53AE78180}">
  <sheetPr>
    <tabColor rgb="FFC00000"/>
  </sheetPr>
  <dimension ref="A1:M56"/>
  <sheetViews>
    <sheetView zoomScale="85" zoomScaleNormal="85" workbookViewId="0">
      <selection activeCell="H64" sqref="H64"/>
    </sheetView>
  </sheetViews>
  <sheetFormatPr baseColWidth="10" defaultRowHeight="15" x14ac:dyDescent="0.25"/>
  <cols>
    <col min="1" max="1" width="2.7109375" style="64" customWidth="1"/>
    <col min="2" max="2" width="20.85546875" style="64" bestFit="1" customWidth="1"/>
    <col min="3" max="3" width="5.28515625" style="64" customWidth="1"/>
    <col min="4" max="4" width="8.140625" style="64" bestFit="1" customWidth="1"/>
    <col min="5" max="5" width="7" style="64" bestFit="1" customWidth="1"/>
    <col min="6" max="6" width="8.140625" style="64" customWidth="1"/>
    <col min="7" max="7" width="8.5703125" style="64" bestFit="1" customWidth="1"/>
    <col min="8" max="8" width="175" style="64" bestFit="1" customWidth="1"/>
    <col min="9" max="9" width="9.85546875" style="64" bestFit="1" customWidth="1"/>
    <col min="10" max="10" width="4" style="64" bestFit="1" customWidth="1"/>
    <col min="11" max="11" width="8" style="64" bestFit="1" customWidth="1"/>
    <col min="12" max="12" width="56.7109375" style="64" customWidth="1"/>
    <col min="13" max="13" width="2.7109375" style="64" customWidth="1"/>
    <col min="14" max="16384" width="11.42578125" style="64"/>
  </cols>
  <sheetData>
    <row r="1" spans="1:13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78"/>
    </row>
    <row r="2" spans="1:13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79"/>
    </row>
    <row r="3" spans="1:13" ht="18" x14ac:dyDescent="0.25">
      <c r="A3" s="4"/>
      <c r="B3" s="160" t="s">
        <v>248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80"/>
    </row>
    <row r="4" spans="1:13" x14ac:dyDescent="0.25">
      <c r="A4" s="4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x14ac:dyDescent="0.25">
      <c r="A5" s="4"/>
      <c r="B5" s="230" t="s">
        <v>247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42"/>
    </row>
    <row r="6" spans="1:13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3"/>
    </row>
    <row r="7" spans="1:13" ht="15.75" x14ac:dyDescent="0.25">
      <c r="A7" s="89"/>
      <c r="B7" s="157" t="s">
        <v>210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231"/>
    </row>
    <row r="8" spans="1:13" ht="8.25" customHeight="1" x14ac:dyDescent="0.25">
      <c r="A8" s="5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1"/>
    </row>
    <row r="9" spans="1:13" x14ac:dyDescent="0.25">
      <c r="A9" s="5"/>
      <c r="B9" s="239" t="s">
        <v>62</v>
      </c>
      <c r="C9" s="232" t="s">
        <v>86</v>
      </c>
      <c r="D9" s="237" t="s">
        <v>211</v>
      </c>
      <c r="E9" s="163"/>
      <c r="F9" s="163"/>
      <c r="G9" s="163"/>
      <c r="H9" s="232" t="s">
        <v>63</v>
      </c>
      <c r="I9" s="13"/>
      <c r="J9" s="13"/>
      <c r="K9" s="13"/>
      <c r="L9" s="13"/>
      <c r="M9" s="21"/>
    </row>
    <row r="10" spans="1:13" x14ac:dyDescent="0.25">
      <c r="A10" s="5"/>
      <c r="B10" s="240"/>
      <c r="C10" s="241"/>
      <c r="D10" s="81" t="s">
        <v>65</v>
      </c>
      <c r="E10" s="81" t="s">
        <v>66</v>
      </c>
      <c r="F10" s="81" t="s">
        <v>67</v>
      </c>
      <c r="G10" s="81" t="s">
        <v>68</v>
      </c>
      <c r="H10" s="241"/>
      <c r="I10" s="13"/>
      <c r="J10" s="13"/>
      <c r="K10" s="13"/>
      <c r="L10" s="13"/>
      <c r="M10" s="21"/>
    </row>
    <row r="11" spans="1:13" x14ac:dyDescent="0.25">
      <c r="A11" s="5"/>
      <c r="B11" s="17" t="s">
        <v>69</v>
      </c>
      <c r="C11" s="17" t="s">
        <v>70</v>
      </c>
      <c r="D11" s="80">
        <v>157</v>
      </c>
      <c r="E11" s="80">
        <v>5.05</v>
      </c>
      <c r="F11" s="80">
        <v>0</v>
      </c>
      <c r="G11" s="80">
        <f t="shared" ref="G11:G22" si="0">SUM(D11:F11)</f>
        <v>162.05000000000001</v>
      </c>
      <c r="H11" s="17" t="s">
        <v>214</v>
      </c>
      <c r="I11" s="13"/>
      <c r="J11" s="13"/>
      <c r="K11" s="13"/>
      <c r="L11" s="13"/>
      <c r="M11" s="21"/>
    </row>
    <row r="12" spans="1:13" x14ac:dyDescent="0.25">
      <c r="A12" s="5"/>
      <c r="B12" s="15" t="s">
        <v>72</v>
      </c>
      <c r="C12" s="15" t="s">
        <v>70</v>
      </c>
      <c r="D12" s="79">
        <v>181</v>
      </c>
      <c r="E12" s="79">
        <v>5.05</v>
      </c>
      <c r="F12" s="79">
        <v>0</v>
      </c>
      <c r="G12" s="79">
        <f t="shared" si="0"/>
        <v>186.05</v>
      </c>
      <c r="H12" s="17" t="s">
        <v>214</v>
      </c>
      <c r="I12" s="13"/>
      <c r="J12" s="13"/>
      <c r="K12" s="13"/>
      <c r="L12" s="13"/>
      <c r="M12" s="21"/>
    </row>
    <row r="13" spans="1:13" x14ac:dyDescent="0.25">
      <c r="A13" s="5"/>
      <c r="B13" s="15" t="s">
        <v>74</v>
      </c>
      <c r="C13" s="15" t="s">
        <v>70</v>
      </c>
      <c r="D13" s="79">
        <v>196</v>
      </c>
      <c r="E13" s="79">
        <v>5.05</v>
      </c>
      <c r="F13" s="79">
        <v>0</v>
      </c>
      <c r="G13" s="79">
        <f t="shared" si="0"/>
        <v>201.05</v>
      </c>
      <c r="H13" s="17" t="s">
        <v>214</v>
      </c>
      <c r="I13" s="13"/>
      <c r="J13" s="13"/>
      <c r="K13" s="13"/>
      <c r="L13" s="13"/>
      <c r="M13" s="21"/>
    </row>
    <row r="14" spans="1:13" x14ac:dyDescent="0.25">
      <c r="A14" s="5"/>
      <c r="B14" s="15" t="s">
        <v>76</v>
      </c>
      <c r="C14" s="15" t="s">
        <v>70</v>
      </c>
      <c r="D14" s="79">
        <v>220</v>
      </c>
      <c r="E14" s="79">
        <v>5.05</v>
      </c>
      <c r="F14" s="79">
        <v>0</v>
      </c>
      <c r="G14" s="79">
        <f t="shared" si="0"/>
        <v>225.05</v>
      </c>
      <c r="H14" s="17" t="s">
        <v>214</v>
      </c>
      <c r="I14" s="13"/>
      <c r="J14" s="13"/>
      <c r="K14" s="13"/>
      <c r="L14" s="13"/>
      <c r="M14" s="21"/>
    </row>
    <row r="15" spans="1:13" x14ac:dyDescent="0.25">
      <c r="A15" s="5"/>
      <c r="B15" s="15" t="s">
        <v>78</v>
      </c>
      <c r="C15" s="15" t="s">
        <v>70</v>
      </c>
      <c r="D15" s="79">
        <f>AVERAGE(D14,D16)</f>
        <v>246.5</v>
      </c>
      <c r="E15" s="79">
        <v>5.05</v>
      </c>
      <c r="F15" s="79">
        <v>0</v>
      </c>
      <c r="G15" s="79">
        <f t="shared" si="0"/>
        <v>251.55</v>
      </c>
      <c r="H15" s="15" t="s">
        <v>180</v>
      </c>
      <c r="I15" s="13"/>
      <c r="J15" s="13"/>
      <c r="K15" s="13"/>
      <c r="L15" s="13"/>
      <c r="M15" s="21"/>
    </row>
    <row r="16" spans="1:13" x14ac:dyDescent="0.25">
      <c r="A16" s="5"/>
      <c r="B16" s="15" t="s">
        <v>80</v>
      </c>
      <c r="C16" s="15" t="s">
        <v>70</v>
      </c>
      <c r="D16" s="79">
        <v>273</v>
      </c>
      <c r="E16" s="79">
        <v>5.05</v>
      </c>
      <c r="F16" s="79">
        <v>0</v>
      </c>
      <c r="G16" s="79">
        <f t="shared" si="0"/>
        <v>278.05</v>
      </c>
      <c r="H16" s="15" t="s">
        <v>214</v>
      </c>
      <c r="I16" s="13"/>
      <c r="J16" s="13"/>
      <c r="K16" s="13"/>
      <c r="L16" s="13"/>
      <c r="M16" s="21"/>
    </row>
    <row r="17" spans="1:13" x14ac:dyDescent="0.25">
      <c r="A17" s="5"/>
      <c r="B17" s="15" t="s">
        <v>82</v>
      </c>
      <c r="C17" s="15" t="s">
        <v>70</v>
      </c>
      <c r="D17" s="79">
        <v>275</v>
      </c>
      <c r="E17" s="79">
        <v>5.05</v>
      </c>
      <c r="F17" s="79">
        <v>0</v>
      </c>
      <c r="G17" s="79">
        <f t="shared" si="0"/>
        <v>280.05</v>
      </c>
      <c r="H17" s="15" t="s">
        <v>214</v>
      </c>
      <c r="I17" s="13"/>
      <c r="J17" s="13"/>
      <c r="K17" s="13"/>
      <c r="L17" s="13"/>
      <c r="M17" s="21"/>
    </row>
    <row r="18" spans="1:13" x14ac:dyDescent="0.25">
      <c r="A18" s="5"/>
      <c r="B18" s="15" t="s">
        <v>84</v>
      </c>
      <c r="C18" s="15" t="s">
        <v>164</v>
      </c>
      <c r="D18" s="79">
        <v>615</v>
      </c>
      <c r="E18" s="79">
        <v>0</v>
      </c>
      <c r="F18" s="79">
        <v>0</v>
      </c>
      <c r="G18" s="79">
        <f t="shared" si="0"/>
        <v>615</v>
      </c>
      <c r="H18" s="15" t="s">
        <v>214</v>
      </c>
      <c r="I18" s="13"/>
      <c r="J18" s="13"/>
      <c r="K18" s="13"/>
      <c r="L18" s="13"/>
      <c r="M18" s="21"/>
    </row>
    <row r="19" spans="1:13" x14ac:dyDescent="0.25">
      <c r="A19" s="5"/>
      <c r="B19" s="79" t="s">
        <v>87</v>
      </c>
      <c r="C19" s="79" t="s">
        <v>164</v>
      </c>
      <c r="D19" s="79">
        <v>2910</v>
      </c>
      <c r="E19" s="79">
        <v>0</v>
      </c>
      <c r="F19" s="79">
        <v>2.4</v>
      </c>
      <c r="G19" s="79">
        <f t="shared" si="0"/>
        <v>2912.4</v>
      </c>
      <c r="H19" s="15" t="s">
        <v>214</v>
      </c>
      <c r="I19" s="13"/>
      <c r="J19" s="13"/>
      <c r="K19" s="13"/>
      <c r="L19" s="13"/>
      <c r="M19" s="21"/>
    </row>
    <row r="20" spans="1:13" x14ac:dyDescent="0.25">
      <c r="A20" s="5"/>
      <c r="B20" s="79" t="s">
        <v>97</v>
      </c>
      <c r="C20" s="79" t="s">
        <v>164</v>
      </c>
      <c r="D20" s="82">
        <v>1050</v>
      </c>
      <c r="E20" s="79">
        <v>42.3</v>
      </c>
      <c r="F20" s="79">
        <v>0</v>
      </c>
      <c r="G20" s="79">
        <f t="shared" si="0"/>
        <v>1092.3</v>
      </c>
      <c r="H20" s="15" t="s">
        <v>214</v>
      </c>
      <c r="I20" s="13"/>
      <c r="J20" s="13"/>
      <c r="K20" s="13"/>
      <c r="L20" s="13"/>
      <c r="M20" s="21"/>
    </row>
    <row r="21" spans="1:13" x14ac:dyDescent="0.25">
      <c r="A21" s="5"/>
      <c r="B21" s="79" t="s">
        <v>13</v>
      </c>
      <c r="C21" s="79" t="s">
        <v>70</v>
      </c>
      <c r="D21" s="79">
        <v>-727</v>
      </c>
      <c r="E21" s="79">
        <v>816</v>
      </c>
      <c r="F21" s="79">
        <v>0</v>
      </c>
      <c r="G21" s="79">
        <f t="shared" si="0"/>
        <v>89</v>
      </c>
      <c r="H21" s="15" t="s">
        <v>214</v>
      </c>
      <c r="I21" s="13"/>
      <c r="J21" s="13"/>
      <c r="K21" s="13"/>
      <c r="L21" s="13"/>
      <c r="M21" s="21"/>
    </row>
    <row r="22" spans="1:13" x14ac:dyDescent="0.25">
      <c r="A22" s="5"/>
      <c r="B22" s="79" t="s">
        <v>12</v>
      </c>
      <c r="C22" s="79" t="s">
        <v>70</v>
      </c>
      <c r="D22" s="79">
        <v>-668.2</v>
      </c>
      <c r="E22" s="79">
        <v>825.6</v>
      </c>
      <c r="F22" s="79">
        <v>0</v>
      </c>
      <c r="G22" s="79">
        <f t="shared" si="0"/>
        <v>157.39999999999998</v>
      </c>
      <c r="H22" s="15" t="s">
        <v>214</v>
      </c>
      <c r="I22" s="13"/>
      <c r="J22" s="13"/>
      <c r="K22" s="13"/>
      <c r="L22" s="13"/>
      <c r="M22" s="21"/>
    </row>
    <row r="23" spans="1:13" ht="8.25" customHeight="1" x14ac:dyDescent="0.25">
      <c r="A23" s="5"/>
      <c r="B23" s="77"/>
      <c r="C23" s="77"/>
      <c r="D23" s="83"/>
      <c r="E23" s="83"/>
      <c r="F23" s="83"/>
      <c r="G23" s="83"/>
      <c r="H23" s="84"/>
      <c r="I23" s="13"/>
      <c r="J23" s="13"/>
      <c r="K23" s="13"/>
      <c r="L23" s="13"/>
      <c r="M23" s="21"/>
    </row>
    <row r="24" spans="1:13" ht="15.75" x14ac:dyDescent="0.25">
      <c r="A24" s="90"/>
      <c r="B24" s="157" t="s">
        <v>212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231"/>
    </row>
    <row r="25" spans="1:13" ht="8.25" customHeight="1" x14ac:dyDescent="0.25">
      <c r="A25" s="5"/>
      <c r="B25" s="77"/>
      <c r="C25" s="77"/>
      <c r="D25" s="83"/>
      <c r="E25" s="83"/>
      <c r="F25" s="83"/>
      <c r="G25" s="83"/>
      <c r="H25" s="84"/>
      <c r="I25" s="13"/>
      <c r="J25" s="13"/>
      <c r="K25" s="13"/>
      <c r="L25" s="13"/>
      <c r="M25" s="21"/>
    </row>
    <row r="26" spans="1:13" x14ac:dyDescent="0.25">
      <c r="A26" s="5"/>
      <c r="B26" s="233" t="s">
        <v>62</v>
      </c>
      <c r="C26" s="235" t="s">
        <v>86</v>
      </c>
      <c r="D26" s="237" t="s">
        <v>211</v>
      </c>
      <c r="E26" s="163"/>
      <c r="F26" s="163"/>
      <c r="G26" s="163"/>
      <c r="H26" s="232" t="s">
        <v>63</v>
      </c>
      <c r="I26" s="232" t="s">
        <v>64</v>
      </c>
      <c r="J26" s="13"/>
      <c r="K26" s="13"/>
      <c r="L26" s="13"/>
      <c r="M26" s="21"/>
    </row>
    <row r="27" spans="1:13" x14ac:dyDescent="0.25">
      <c r="A27" s="5"/>
      <c r="B27" s="234"/>
      <c r="C27" s="236"/>
      <c r="D27" s="81" t="s">
        <v>65</v>
      </c>
      <c r="E27" s="81" t="s">
        <v>66</v>
      </c>
      <c r="F27" s="81" t="s">
        <v>67</v>
      </c>
      <c r="G27" s="81" t="s">
        <v>68</v>
      </c>
      <c r="H27" s="241"/>
      <c r="I27" s="241"/>
      <c r="J27" s="13"/>
      <c r="K27" s="13"/>
      <c r="L27" s="13"/>
      <c r="M27" s="21"/>
    </row>
    <row r="28" spans="1:13" x14ac:dyDescent="0.25">
      <c r="A28" s="5"/>
      <c r="B28" s="15" t="s">
        <v>69</v>
      </c>
      <c r="C28" s="15" t="s">
        <v>70</v>
      </c>
      <c r="D28" s="79">
        <v>157</v>
      </c>
      <c r="E28" s="79">
        <v>5.05</v>
      </c>
      <c r="F28" s="79">
        <v>0</v>
      </c>
      <c r="G28" s="79">
        <f t="shared" ref="G28:G39" si="1">SUM(D28:F28)</f>
        <v>162.05000000000001</v>
      </c>
      <c r="H28" s="15" t="s">
        <v>71</v>
      </c>
      <c r="I28" s="79">
        <v>2028</v>
      </c>
      <c r="J28" s="13"/>
      <c r="K28" s="13"/>
      <c r="L28" s="13"/>
      <c r="M28" s="21"/>
    </row>
    <row r="29" spans="1:13" x14ac:dyDescent="0.25">
      <c r="A29" s="5"/>
      <c r="B29" s="15" t="s">
        <v>72</v>
      </c>
      <c r="C29" s="15" t="s">
        <v>70</v>
      </c>
      <c r="D29" s="79">
        <v>181</v>
      </c>
      <c r="E29" s="79">
        <v>5.05</v>
      </c>
      <c r="F29" s="79">
        <v>0</v>
      </c>
      <c r="G29" s="79">
        <f t="shared" si="1"/>
        <v>186.05</v>
      </c>
      <c r="H29" s="15" t="s">
        <v>73</v>
      </c>
      <c r="I29" s="79">
        <v>2028</v>
      </c>
      <c r="J29" s="91"/>
      <c r="K29" s="91"/>
      <c r="L29" s="91"/>
      <c r="M29" s="92"/>
    </row>
    <row r="30" spans="1:13" x14ac:dyDescent="0.25">
      <c r="A30" s="5"/>
      <c r="B30" s="15" t="s">
        <v>74</v>
      </c>
      <c r="C30" s="15" t="s">
        <v>70</v>
      </c>
      <c r="D30" s="79">
        <v>196</v>
      </c>
      <c r="E30" s="79">
        <v>5.05</v>
      </c>
      <c r="F30" s="79">
        <v>0</v>
      </c>
      <c r="G30" s="79">
        <f t="shared" si="1"/>
        <v>201.05</v>
      </c>
      <c r="H30" s="15" t="s">
        <v>75</v>
      </c>
      <c r="I30" s="79">
        <v>2028</v>
      </c>
      <c r="J30" s="13"/>
      <c r="K30" s="13"/>
      <c r="L30" s="13"/>
      <c r="M30" s="21"/>
    </row>
    <row r="31" spans="1:13" x14ac:dyDescent="0.25">
      <c r="A31" s="5"/>
      <c r="B31" s="15" t="s">
        <v>76</v>
      </c>
      <c r="C31" s="15" t="s">
        <v>70</v>
      </c>
      <c r="D31" s="79">
        <v>220</v>
      </c>
      <c r="E31" s="79">
        <v>5.05</v>
      </c>
      <c r="F31" s="79">
        <v>0</v>
      </c>
      <c r="G31" s="79">
        <f t="shared" si="1"/>
        <v>225.05</v>
      </c>
      <c r="H31" s="15" t="s">
        <v>77</v>
      </c>
      <c r="I31" s="79">
        <v>2028</v>
      </c>
      <c r="J31" s="13"/>
      <c r="K31" s="13"/>
      <c r="L31" s="13"/>
      <c r="M31" s="21"/>
    </row>
    <row r="32" spans="1:13" x14ac:dyDescent="0.25">
      <c r="A32" s="5"/>
      <c r="B32" s="15" t="s">
        <v>78</v>
      </c>
      <c r="C32" s="15" t="s">
        <v>70</v>
      </c>
      <c r="D32" s="79">
        <f>AVERAGE(D31,D33)</f>
        <v>246.5</v>
      </c>
      <c r="E32" s="79">
        <v>5.05</v>
      </c>
      <c r="F32" s="79">
        <v>0</v>
      </c>
      <c r="G32" s="79">
        <f t="shared" si="1"/>
        <v>251.55</v>
      </c>
      <c r="H32" s="15" t="s">
        <v>79</v>
      </c>
      <c r="I32" s="79">
        <v>2028</v>
      </c>
      <c r="J32" s="13"/>
      <c r="K32" s="13"/>
      <c r="L32" s="13"/>
      <c r="M32" s="21"/>
    </row>
    <row r="33" spans="1:13" x14ac:dyDescent="0.25">
      <c r="A33" s="5"/>
      <c r="B33" s="15" t="s">
        <v>80</v>
      </c>
      <c r="C33" s="15" t="s">
        <v>70</v>
      </c>
      <c r="D33" s="79">
        <v>273</v>
      </c>
      <c r="E33" s="79">
        <v>5.05</v>
      </c>
      <c r="F33" s="79">
        <v>0</v>
      </c>
      <c r="G33" s="79">
        <f t="shared" si="1"/>
        <v>278.05</v>
      </c>
      <c r="H33" s="15" t="s">
        <v>81</v>
      </c>
      <c r="I33" s="79">
        <v>2028</v>
      </c>
      <c r="J33" s="13"/>
      <c r="K33" s="13"/>
      <c r="L33" s="13"/>
      <c r="M33" s="21"/>
    </row>
    <row r="34" spans="1:13" x14ac:dyDescent="0.25">
      <c r="A34" s="5"/>
      <c r="B34" s="15" t="s">
        <v>82</v>
      </c>
      <c r="C34" s="15" t="s">
        <v>70</v>
      </c>
      <c r="D34" s="79">
        <v>275</v>
      </c>
      <c r="E34" s="79">
        <v>5.05</v>
      </c>
      <c r="F34" s="79">
        <v>0</v>
      </c>
      <c r="G34" s="79">
        <f t="shared" si="1"/>
        <v>280.05</v>
      </c>
      <c r="H34" s="15" t="s">
        <v>83</v>
      </c>
      <c r="I34" s="79">
        <v>2028</v>
      </c>
      <c r="J34" s="13"/>
      <c r="K34" s="13"/>
      <c r="L34" s="13"/>
      <c r="M34" s="21"/>
    </row>
    <row r="35" spans="1:13" x14ac:dyDescent="0.25">
      <c r="A35" s="5"/>
      <c r="B35" s="15" t="s">
        <v>84</v>
      </c>
      <c r="C35" s="15" t="s">
        <v>164</v>
      </c>
      <c r="D35" s="79">
        <v>642.20000000000005</v>
      </c>
      <c r="E35" s="79">
        <v>0</v>
      </c>
      <c r="F35" s="79">
        <v>0</v>
      </c>
      <c r="G35" s="79">
        <f t="shared" si="1"/>
        <v>642.20000000000005</v>
      </c>
      <c r="H35" s="15" t="s">
        <v>85</v>
      </c>
      <c r="I35" s="79">
        <v>2026</v>
      </c>
      <c r="J35" s="13"/>
      <c r="K35" s="13"/>
      <c r="L35" s="13"/>
      <c r="M35" s="21"/>
    </row>
    <row r="36" spans="1:13" x14ac:dyDescent="0.25">
      <c r="A36" s="5"/>
      <c r="B36" s="79" t="s">
        <v>87</v>
      </c>
      <c r="C36" s="79" t="s">
        <v>164</v>
      </c>
      <c r="D36" s="79">
        <v>2913</v>
      </c>
      <c r="E36" s="79">
        <v>0</v>
      </c>
      <c r="F36" s="79">
        <v>0</v>
      </c>
      <c r="G36" s="79">
        <f t="shared" si="1"/>
        <v>2913</v>
      </c>
      <c r="H36" s="79" t="s">
        <v>99</v>
      </c>
      <c r="I36" s="79">
        <v>2028</v>
      </c>
      <c r="J36" s="13"/>
      <c r="K36" s="13"/>
      <c r="L36" s="13"/>
      <c r="M36" s="21"/>
    </row>
    <row r="37" spans="1:13" x14ac:dyDescent="0.25">
      <c r="A37" s="5"/>
      <c r="B37" s="79" t="s">
        <v>97</v>
      </c>
      <c r="C37" s="79" t="s">
        <v>164</v>
      </c>
      <c r="D37" s="82">
        <v>560.29999999999995</v>
      </c>
      <c r="E37" s="79">
        <v>0</v>
      </c>
      <c r="F37" s="79">
        <v>0</v>
      </c>
      <c r="G37" s="79">
        <f t="shared" si="1"/>
        <v>560.29999999999995</v>
      </c>
      <c r="H37" s="87" t="s">
        <v>98</v>
      </c>
      <c r="I37" s="79">
        <v>2028</v>
      </c>
      <c r="J37" s="13"/>
      <c r="K37" s="13"/>
      <c r="L37" s="13"/>
      <c r="M37" s="21"/>
    </row>
    <row r="38" spans="1:13" x14ac:dyDescent="0.25">
      <c r="A38" s="5"/>
      <c r="B38" s="79" t="s">
        <v>13</v>
      </c>
      <c r="C38" s="79" t="s">
        <v>70</v>
      </c>
      <c r="D38" s="79">
        <v>-629.4</v>
      </c>
      <c r="E38" s="79">
        <v>863</v>
      </c>
      <c r="F38" s="79">
        <v>0</v>
      </c>
      <c r="G38" s="79">
        <f t="shared" si="1"/>
        <v>233.60000000000002</v>
      </c>
      <c r="H38" s="79" t="s">
        <v>100</v>
      </c>
      <c r="I38" s="79">
        <v>2026</v>
      </c>
      <c r="J38" s="13"/>
      <c r="K38" s="13"/>
      <c r="L38" s="13"/>
      <c r="M38" s="21"/>
    </row>
    <row r="39" spans="1:13" x14ac:dyDescent="0.25">
      <c r="A39" s="5"/>
      <c r="B39" s="79" t="s">
        <v>12</v>
      </c>
      <c r="C39" s="79" t="s">
        <v>70</v>
      </c>
      <c r="D39" s="79">
        <v>-580.79999999999995</v>
      </c>
      <c r="E39" s="79">
        <v>839.6</v>
      </c>
      <c r="F39" s="79">
        <v>0</v>
      </c>
      <c r="G39" s="79">
        <f t="shared" si="1"/>
        <v>258.80000000000007</v>
      </c>
      <c r="H39" s="87" t="s">
        <v>101</v>
      </c>
      <c r="I39" s="79">
        <v>2026</v>
      </c>
      <c r="J39" s="13"/>
      <c r="K39" s="13"/>
      <c r="L39" s="13"/>
      <c r="M39" s="21"/>
    </row>
    <row r="40" spans="1:13" x14ac:dyDescent="0.25">
      <c r="A40" s="5"/>
      <c r="B40" s="79" t="s">
        <v>94</v>
      </c>
      <c r="C40" s="79" t="s">
        <v>70</v>
      </c>
      <c r="D40" s="79">
        <v>311.7</v>
      </c>
      <c r="E40" s="79">
        <v>14.21</v>
      </c>
      <c r="F40" s="79">
        <v>0</v>
      </c>
      <c r="G40" s="79">
        <f t="shared" ref="G40:G41" si="2">SUM(D40:F40)</f>
        <v>325.90999999999997</v>
      </c>
      <c r="H40" s="87" t="s">
        <v>102</v>
      </c>
      <c r="I40" s="79">
        <v>2026</v>
      </c>
      <c r="J40" s="13"/>
      <c r="K40" s="13"/>
      <c r="L40" s="13"/>
      <c r="M40" s="21"/>
    </row>
    <row r="41" spans="1:13" x14ac:dyDescent="0.25">
      <c r="A41" s="5"/>
      <c r="B41" s="79" t="s">
        <v>103</v>
      </c>
      <c r="C41" s="79" t="s">
        <v>70</v>
      </c>
      <c r="D41" s="79">
        <v>555.20000000000005</v>
      </c>
      <c r="E41" s="79">
        <v>13.94</v>
      </c>
      <c r="F41" s="79">
        <v>0</v>
      </c>
      <c r="G41" s="79">
        <f t="shared" si="2"/>
        <v>569.1400000000001</v>
      </c>
      <c r="H41" s="87" t="s">
        <v>104</v>
      </c>
      <c r="I41" s="79">
        <v>2026</v>
      </c>
      <c r="J41" s="13"/>
      <c r="K41" s="13"/>
      <c r="L41" s="13"/>
      <c r="M41" s="21"/>
    </row>
    <row r="42" spans="1:13" ht="8.25" customHeight="1" x14ac:dyDescent="0.25">
      <c r="A42" s="5"/>
      <c r="B42" s="86"/>
      <c r="C42" s="86"/>
      <c r="D42" s="86"/>
      <c r="E42" s="86"/>
      <c r="F42" s="86"/>
      <c r="G42" s="86"/>
      <c r="H42" s="86"/>
      <c r="I42" s="86"/>
      <c r="J42" s="13"/>
      <c r="K42" s="13"/>
      <c r="L42" s="13"/>
      <c r="M42" s="21"/>
    </row>
    <row r="43" spans="1:13" ht="15.75" x14ac:dyDescent="0.25">
      <c r="A43" s="5"/>
      <c r="B43" s="157" t="s">
        <v>213</v>
      </c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231"/>
    </row>
    <row r="44" spans="1:13" ht="8.25" customHeight="1" x14ac:dyDescent="0.25">
      <c r="A44" s="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1"/>
    </row>
    <row r="45" spans="1:13" x14ac:dyDescent="0.25">
      <c r="A45" s="5"/>
      <c r="B45" s="233" t="s">
        <v>62</v>
      </c>
      <c r="C45" s="235" t="s">
        <v>86</v>
      </c>
      <c r="D45" s="237" t="s">
        <v>211</v>
      </c>
      <c r="E45" s="163"/>
      <c r="F45" s="163"/>
      <c r="G45" s="238"/>
      <c r="H45" s="232" t="s">
        <v>63</v>
      </c>
      <c r="I45" s="13"/>
      <c r="J45" s="13"/>
      <c r="K45" s="13"/>
      <c r="L45" s="13"/>
      <c r="M45" s="21"/>
    </row>
    <row r="46" spans="1:13" x14ac:dyDescent="0.25">
      <c r="A46" s="5"/>
      <c r="B46" s="233"/>
      <c r="C46" s="236"/>
      <c r="D46" s="81" t="s">
        <v>65</v>
      </c>
      <c r="E46" s="81" t="s">
        <v>66</v>
      </c>
      <c r="F46" s="81" t="s">
        <v>67</v>
      </c>
      <c r="G46" s="88" t="s">
        <v>68</v>
      </c>
      <c r="H46" s="232"/>
      <c r="I46" s="13"/>
      <c r="J46" s="13"/>
      <c r="K46" s="13"/>
      <c r="L46" s="13"/>
      <c r="M46" s="21"/>
    </row>
    <row r="47" spans="1:13" x14ac:dyDescent="0.25">
      <c r="A47" s="5"/>
      <c r="B47" s="44" t="s">
        <v>69</v>
      </c>
      <c r="C47" s="44" t="s">
        <v>70</v>
      </c>
      <c r="D47" s="44">
        <v>178</v>
      </c>
      <c r="E47" s="44">
        <v>6</v>
      </c>
      <c r="F47" s="44">
        <v>0</v>
      </c>
      <c r="G47" s="44">
        <f>SUM(D47:F47)</f>
        <v>184</v>
      </c>
      <c r="H47" s="44" t="s">
        <v>215</v>
      </c>
      <c r="I47" s="13"/>
      <c r="J47" s="13"/>
      <c r="K47" s="13"/>
      <c r="L47" s="13"/>
      <c r="M47" s="21"/>
    </row>
    <row r="48" spans="1:13" x14ac:dyDescent="0.25">
      <c r="A48" s="5"/>
      <c r="B48" s="44" t="s">
        <v>72</v>
      </c>
      <c r="C48" s="44" t="s">
        <v>70</v>
      </c>
      <c r="D48" s="44">
        <v>197</v>
      </c>
      <c r="E48" s="44">
        <v>6</v>
      </c>
      <c r="F48" s="44">
        <v>0</v>
      </c>
      <c r="G48" s="44">
        <f t="shared" ref="G48:G55" si="3">SUM(D48:F48)</f>
        <v>203</v>
      </c>
      <c r="H48" s="44" t="s">
        <v>215</v>
      </c>
      <c r="I48" s="13"/>
      <c r="J48" s="13"/>
      <c r="K48" s="13"/>
      <c r="L48" s="13"/>
      <c r="M48" s="21"/>
    </row>
    <row r="49" spans="1:13" x14ac:dyDescent="0.25">
      <c r="A49" s="5"/>
      <c r="B49" s="44" t="s">
        <v>74</v>
      </c>
      <c r="C49" s="44" t="s">
        <v>70</v>
      </c>
      <c r="D49" s="44">
        <v>219</v>
      </c>
      <c r="E49" s="44">
        <v>6</v>
      </c>
      <c r="F49" s="44">
        <v>0</v>
      </c>
      <c r="G49" s="44">
        <f t="shared" si="3"/>
        <v>225</v>
      </c>
      <c r="H49" s="44" t="s">
        <v>215</v>
      </c>
      <c r="I49" s="13"/>
      <c r="J49" s="13"/>
      <c r="K49" s="13"/>
      <c r="L49" s="13"/>
      <c r="M49" s="21"/>
    </row>
    <row r="50" spans="1:13" x14ac:dyDescent="0.25">
      <c r="A50" s="5"/>
      <c r="B50" s="44" t="s">
        <v>76</v>
      </c>
      <c r="C50" s="44" t="s">
        <v>70</v>
      </c>
      <c r="D50" s="44">
        <v>244</v>
      </c>
      <c r="E50" s="44">
        <v>6</v>
      </c>
      <c r="F50" s="44">
        <v>0</v>
      </c>
      <c r="G50" s="44">
        <f t="shared" si="3"/>
        <v>250</v>
      </c>
      <c r="H50" s="44" t="s">
        <v>215</v>
      </c>
      <c r="I50" s="13"/>
      <c r="J50" s="13"/>
      <c r="K50" s="13"/>
      <c r="L50" s="13"/>
      <c r="M50" s="21"/>
    </row>
    <row r="51" spans="1:13" x14ac:dyDescent="0.25">
      <c r="A51" s="5"/>
      <c r="B51" s="44" t="s">
        <v>78</v>
      </c>
      <c r="C51" s="44" t="s">
        <v>70</v>
      </c>
      <c r="D51" s="44">
        <v>265</v>
      </c>
      <c r="E51" s="44">
        <v>6</v>
      </c>
      <c r="F51" s="44">
        <v>0</v>
      </c>
      <c r="G51" s="44">
        <f t="shared" si="3"/>
        <v>271</v>
      </c>
      <c r="H51" s="44" t="s">
        <v>215</v>
      </c>
      <c r="I51" s="13"/>
      <c r="J51" s="13"/>
      <c r="K51" s="13"/>
      <c r="L51" s="13"/>
      <c r="M51" s="21"/>
    </row>
    <row r="52" spans="1:13" x14ac:dyDescent="0.25">
      <c r="A52" s="5"/>
      <c r="B52" s="44" t="s">
        <v>80</v>
      </c>
      <c r="C52" s="44" t="s">
        <v>70</v>
      </c>
      <c r="D52" s="44">
        <v>286</v>
      </c>
      <c r="E52" s="44">
        <v>6</v>
      </c>
      <c r="F52" s="44">
        <v>0</v>
      </c>
      <c r="G52" s="44">
        <f t="shared" si="3"/>
        <v>292</v>
      </c>
      <c r="H52" s="44" t="s">
        <v>215</v>
      </c>
      <c r="I52" s="13"/>
      <c r="J52" s="13"/>
      <c r="K52" s="13"/>
      <c r="L52" s="13"/>
      <c r="M52" s="21"/>
    </row>
    <row r="53" spans="1:13" x14ac:dyDescent="0.25">
      <c r="A53" s="5"/>
      <c r="B53" s="44" t="s">
        <v>82</v>
      </c>
      <c r="C53" s="44" t="s">
        <v>70</v>
      </c>
      <c r="D53" s="44">
        <v>300</v>
      </c>
      <c r="E53" s="44">
        <v>6</v>
      </c>
      <c r="F53" s="44">
        <v>0</v>
      </c>
      <c r="G53" s="44">
        <f t="shared" si="3"/>
        <v>306</v>
      </c>
      <c r="H53" s="44" t="s">
        <v>215</v>
      </c>
      <c r="I53" s="13"/>
      <c r="J53" s="13"/>
      <c r="K53" s="13"/>
      <c r="L53" s="13"/>
      <c r="M53" s="21"/>
    </row>
    <row r="54" spans="1:13" x14ac:dyDescent="0.25">
      <c r="A54" s="5"/>
      <c r="B54" s="44" t="s">
        <v>84</v>
      </c>
      <c r="C54" s="44" t="s">
        <v>164</v>
      </c>
      <c r="D54" s="44">
        <v>683</v>
      </c>
      <c r="E54" s="44">
        <v>0</v>
      </c>
      <c r="F54" s="44">
        <v>0</v>
      </c>
      <c r="G54" s="44">
        <f t="shared" si="3"/>
        <v>683</v>
      </c>
      <c r="H54" s="44" t="s">
        <v>215</v>
      </c>
      <c r="I54" s="13"/>
      <c r="J54" s="13"/>
      <c r="K54" s="13"/>
      <c r="L54" s="13"/>
      <c r="M54" s="21"/>
    </row>
    <row r="55" spans="1:13" x14ac:dyDescent="0.25">
      <c r="A55" s="5"/>
      <c r="B55" s="78" t="s">
        <v>87</v>
      </c>
      <c r="C55" s="78" t="s">
        <v>164</v>
      </c>
      <c r="D55" s="44">
        <v>2450</v>
      </c>
      <c r="E55" s="44">
        <v>19</v>
      </c>
      <c r="F55" s="44">
        <v>0</v>
      </c>
      <c r="G55" s="44">
        <f t="shared" si="3"/>
        <v>2469</v>
      </c>
      <c r="H55" s="44" t="s">
        <v>215</v>
      </c>
      <c r="I55" s="13"/>
      <c r="J55" s="13"/>
      <c r="K55" s="13"/>
      <c r="L55" s="13"/>
      <c r="M55" s="21"/>
    </row>
    <row r="56" spans="1:13" ht="8.25" customHeight="1" thickBot="1" x14ac:dyDescent="0.3">
      <c r="A56" s="7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35"/>
    </row>
  </sheetData>
  <sheetProtection algorithmName="SHA-512" hashValue="OZ653EnTd5dnL3QIjuWlh52wtutbU5rVx5SEdy3wkyKZSlFRObmgoRSIj2nSLYuZTaDtZBEpWpvSwIN7dL+R3Q==" saltValue="XoW5vpLG+ITgaPXkSz46Rg==" spinCount="100000" sheet="1" objects="1" scenarios="1"/>
  <mergeCells count="21">
    <mergeCell ref="B1:M2"/>
    <mergeCell ref="B3:M3"/>
    <mergeCell ref="B4:M4"/>
    <mergeCell ref="B5:M5"/>
    <mergeCell ref="B6:M6"/>
    <mergeCell ref="B43:M43"/>
    <mergeCell ref="H45:H46"/>
    <mergeCell ref="B26:B27"/>
    <mergeCell ref="C26:C27"/>
    <mergeCell ref="B7:M7"/>
    <mergeCell ref="B24:M24"/>
    <mergeCell ref="B45:B46"/>
    <mergeCell ref="C45:C46"/>
    <mergeCell ref="D45:G45"/>
    <mergeCell ref="B9:B10"/>
    <mergeCell ref="C9:C10"/>
    <mergeCell ref="D26:G26"/>
    <mergeCell ref="H26:H27"/>
    <mergeCell ref="I26:I27"/>
    <mergeCell ref="D9:G9"/>
    <mergeCell ref="H9:H10"/>
  </mergeCells>
  <phoneticPr fontId="17" type="noConversion"/>
  <hyperlinks>
    <hyperlink ref="H37" r:id="rId1" xr:uid="{7563A43B-F8A7-4BAE-B752-BE2F16E6E6CF}"/>
    <hyperlink ref="H39" r:id="rId2" xr:uid="{0B2B018D-3A92-4818-906E-372DCA8621D3}"/>
    <hyperlink ref="H40" r:id="rId3" xr:uid="{DFCD53E6-CF43-4CF8-B287-85C464B410F6}"/>
    <hyperlink ref="H41" r:id="rId4" xr:uid="{67FDC065-B60C-4522-9A1B-A41048172F9A}"/>
  </hyperlinks>
  <pageMargins left="0.7" right="0.7" top="0.78740157499999996" bottom="0.78740157499999996" header="0.3" footer="0.3"/>
  <pageSetup paperSize="9" orientation="portrait" horizontalDpi="300" verticalDpi="300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4736-6AB3-4DE7-89FC-45FFDDFDAA42}">
  <sheetPr>
    <tabColor rgb="FFC00000"/>
  </sheetPr>
  <dimension ref="A1:U139"/>
  <sheetViews>
    <sheetView zoomScale="85" zoomScaleNormal="85" workbookViewId="0">
      <selection activeCell="S88" sqref="S88"/>
    </sheetView>
  </sheetViews>
  <sheetFormatPr baseColWidth="10" defaultRowHeight="15" x14ac:dyDescent="0.25"/>
  <cols>
    <col min="1" max="1" width="2.7109375" style="64" customWidth="1"/>
    <col min="2" max="2" width="13.85546875" style="64" bestFit="1" customWidth="1"/>
    <col min="3" max="3" width="23.85546875" style="64" customWidth="1"/>
    <col min="4" max="4" width="14" style="64" bestFit="1" customWidth="1"/>
    <col min="5" max="6" width="23.85546875" style="64" customWidth="1"/>
    <col min="7" max="7" width="14.42578125" style="64" bestFit="1" customWidth="1"/>
    <col min="8" max="8" width="23.85546875" style="64" customWidth="1"/>
    <col min="9" max="9" width="14" style="64" bestFit="1" customWidth="1"/>
    <col min="10" max="11" width="19.28515625" style="64" bestFit="1" customWidth="1"/>
    <col min="12" max="12" width="23.140625" style="64" customWidth="1"/>
    <col min="13" max="13" width="18.42578125" style="64" bestFit="1" customWidth="1"/>
    <col min="14" max="14" width="23.140625" style="64" customWidth="1"/>
    <col min="15" max="16" width="19.28515625" style="64" bestFit="1" customWidth="1"/>
    <col min="17" max="17" width="13.5703125" style="64" bestFit="1" customWidth="1"/>
    <col min="18" max="18" width="23.140625" style="64" bestFit="1" customWidth="1"/>
    <col min="19" max="20" width="23.140625" style="64" customWidth="1"/>
    <col min="21" max="21" width="2.7109375" style="64" customWidth="1"/>
    <col min="22" max="16384" width="11.42578125" style="64"/>
  </cols>
  <sheetData>
    <row r="1" spans="1:21" ht="15" customHeight="1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47"/>
    </row>
    <row r="2" spans="1:21" ht="15" customHeight="1" x14ac:dyDescent="0.25">
      <c r="A2" s="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48"/>
    </row>
    <row r="3" spans="1:21" ht="18" x14ac:dyDescent="0.25">
      <c r="A3" s="4"/>
      <c r="B3" s="160" t="s">
        <v>216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62"/>
    </row>
    <row r="4" spans="1:21" x14ac:dyDescent="0.25">
      <c r="A4" s="4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2"/>
    </row>
    <row r="5" spans="1:21" x14ac:dyDescent="0.25">
      <c r="A5" s="4"/>
      <c r="B5" s="243" t="s">
        <v>247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4"/>
    </row>
    <row r="6" spans="1:21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83"/>
    </row>
    <row r="7" spans="1:21" ht="15.75" x14ac:dyDescent="0.25">
      <c r="A7" s="9"/>
      <c r="B7" s="157" t="s">
        <v>143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231"/>
    </row>
    <row r="8" spans="1:21" ht="8.25" customHeight="1" x14ac:dyDescent="0.25">
      <c r="A8" s="5"/>
      <c r="B8" s="1"/>
      <c r="C8" s="1"/>
      <c r="D8" s="2"/>
      <c r="E8" s="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21"/>
    </row>
    <row r="9" spans="1:21" x14ac:dyDescent="0.25">
      <c r="A9" s="5"/>
      <c r="B9" s="28" t="s">
        <v>44</v>
      </c>
      <c r="C9" s="28" t="s">
        <v>154</v>
      </c>
      <c r="D9" s="22" t="s">
        <v>45</v>
      </c>
      <c r="E9" s="22" t="s">
        <v>5</v>
      </c>
      <c r="F9" s="22" t="s">
        <v>120</v>
      </c>
      <c r="G9" s="22" t="s">
        <v>110</v>
      </c>
      <c r="H9" s="22" t="s">
        <v>5</v>
      </c>
      <c r="I9" s="22" t="s">
        <v>120</v>
      </c>
      <c r="J9" s="22" t="s">
        <v>110</v>
      </c>
      <c r="K9" s="22" t="s">
        <v>111</v>
      </c>
      <c r="L9" s="22" t="s">
        <v>120</v>
      </c>
      <c r="M9" s="22" t="s">
        <v>87</v>
      </c>
      <c r="N9" s="22" t="s">
        <v>120</v>
      </c>
      <c r="O9" s="22" t="s">
        <v>6</v>
      </c>
      <c r="P9" s="22" t="s">
        <v>120</v>
      </c>
      <c r="Q9" s="22" t="s">
        <v>112</v>
      </c>
      <c r="R9" s="22" t="s">
        <v>105</v>
      </c>
      <c r="S9" s="22" t="s">
        <v>120</v>
      </c>
      <c r="T9" s="25" t="s">
        <v>167</v>
      </c>
      <c r="U9" s="21"/>
    </row>
    <row r="10" spans="1:21" ht="18.75" x14ac:dyDescent="0.35">
      <c r="A10" s="5"/>
      <c r="B10" s="32"/>
      <c r="C10" s="32" t="s">
        <v>147</v>
      </c>
      <c r="D10" s="29" t="s">
        <v>148</v>
      </c>
      <c r="E10" s="20" t="s">
        <v>157</v>
      </c>
      <c r="F10" s="33" t="s">
        <v>170</v>
      </c>
      <c r="G10" s="20" t="s">
        <v>159</v>
      </c>
      <c r="H10" s="20" t="s">
        <v>158</v>
      </c>
      <c r="I10" s="33" t="s">
        <v>170</v>
      </c>
      <c r="J10" s="20" t="s">
        <v>162</v>
      </c>
      <c r="K10" s="20" t="s">
        <v>163</v>
      </c>
      <c r="L10" s="33" t="s">
        <v>195</v>
      </c>
      <c r="M10" s="20" t="s">
        <v>163</v>
      </c>
      <c r="N10" s="33" t="s">
        <v>195</v>
      </c>
      <c r="O10" s="29"/>
      <c r="P10" s="33" t="s">
        <v>170</v>
      </c>
      <c r="Q10" s="20" t="s">
        <v>161</v>
      </c>
      <c r="R10" s="20" t="s">
        <v>163</v>
      </c>
      <c r="S10" s="33" t="s">
        <v>195</v>
      </c>
      <c r="T10" s="33" t="s">
        <v>165</v>
      </c>
      <c r="U10" s="21"/>
    </row>
    <row r="11" spans="1:21" x14ac:dyDescent="0.25">
      <c r="A11" s="5"/>
      <c r="B11" s="17" cm="1">
        <f t="array" ref="B11:B26">Eingabeformular!B33:B48</f>
        <v>0</v>
      </c>
      <c r="C11" s="17" cm="1">
        <f t="array" ref="C11:C26">Eingabeformular!C33:C48</f>
        <v>0</v>
      </c>
      <c r="D11" s="17" cm="1">
        <f t="array" ref="D11:D26">Eingabeformular!D33:D48</f>
        <v>0</v>
      </c>
      <c r="E11" s="18" t="str" cm="1">
        <f t="array" ref="E11:E26">Eingabeformular!J33:J48</f>
        <v>Bitte auswählen…</v>
      </c>
      <c r="F11" s="17" cm="1">
        <f t="array" ref="F11">IF('Datensätze (optional)'!E11="",_xlfn.IFS(OR(E11="Bitte auswählen…",E11="Sonstiges"),0,E11="C20/25",'Datensätze - vordefiniert'!$G$11,E11="C25/30",'Datensätze - vordefiniert'!$G$12,E11="C30/37",'Datensätze - vordefiniert'!$G$13,E11="C35/45",'Datensätze - vordefiniert'!$G$14,E11="C40/50",'Datensätze - vordefiniert'!$G$15,E11="C45/55",'Datensätze - vordefiniert'!$G$16,E11="C50/60",'Datensätze - vordefiniert'!$G$17),'Datensätze (optional)'!E11)</f>
        <v>0</v>
      </c>
      <c r="G11" s="17" cm="1">
        <f t="array" ref="G11:G26">Eingabeformular!K33:K48</f>
        <v>0</v>
      </c>
      <c r="H11" s="17" t="str" cm="1">
        <f t="array" ref="H11:H26">Eingabeformular!L33:L48</f>
        <v>Bitte auswählen…</v>
      </c>
      <c r="I11" s="17" cm="1">
        <f t="array" ref="I11">IF('Datensätze (optional)'!H11="",_xlfn.IFS(OR(H11="Bitte auswählen…",H11="Sonstiges"),0,H11="C20/25",'Datensätze - vordefiniert'!$G$11,H11="C25/30",'Datensätze - vordefiniert'!$G$12,H11="C30/37",'Datensätze - vordefiniert'!$G$13,H11="C35/45",'Datensätze - vordefiniert'!$G$14,H11="C40/50",'Datensätze - vordefiniert'!$G$15,H11="C45/55",'Datensätze - vordefiniert'!$G$16,H11="C50/60",'Datensätze - vordefiniert'!$G$17),'Datensätze (optional)'!H11)</f>
        <v>0</v>
      </c>
      <c r="J11" s="17" cm="1">
        <f t="array" ref="J11:J26">Eingabeformular!M33:M48</f>
        <v>0</v>
      </c>
      <c r="K11" s="17" cm="1">
        <f t="array" ref="K11:K26">Eingabeformular!N33:N48</f>
        <v>0</v>
      </c>
      <c r="L11" s="44">
        <f>IF('Datensätze (optional)'!J11="",IF(K11=0,0,'Datensätze - vordefiniert'!$G$18),'Datensätze (optional)'!J11)</f>
        <v>0</v>
      </c>
      <c r="M11" s="17" cm="1">
        <f t="array" ref="M11:M26">Eingabeformular!O33:O48</f>
        <v>0</v>
      </c>
      <c r="N11" s="44">
        <f>IF('Datensätze (optional)'!L11="",IF(M11=0,0,'Datensätze - vordefiniert'!$G$19),'Datensätze (optional)'!L11)</f>
        <v>0</v>
      </c>
      <c r="O11" s="18" t="str" cm="1">
        <f t="array" ref="O11:O26">Eingabeformular!P33:P48</f>
        <v>Bitte auswählen…</v>
      </c>
      <c r="P11" s="18" cm="1">
        <f t="array" ref="P11">IF('Datensätze (optional)'!O11="",_xlfn.IFS(OR(O11="Bitte auswählen…",O11="Sonstiges"),0,O11="Konstruktionsvollholz",'Datensätze - vordefiniert'!$G$21,O11="Brettschichtholz",'Datensätze - vordefiniert'!$G$22),'Datensätze (optional)'!O11)</f>
        <v>0</v>
      </c>
      <c r="Q11" s="17" cm="1">
        <f t="array" ref="Q11:Q26">Eingabeformular!Q33:Q48</f>
        <v>0</v>
      </c>
      <c r="R11" s="17" cm="1">
        <f t="array" ref="R11:R26">Eingabeformular!R33:R48</f>
        <v>0</v>
      </c>
      <c r="S11" s="44">
        <f>IF('Datensätze (optional)'!Q11="",IF(R11=0,0,'Datensätze - vordefiniert'!$G$20),'Datensätze (optional)'!Q11)</f>
        <v>0</v>
      </c>
      <c r="T11" s="15">
        <f>IF(C11=0,0,D11*(G11*F11+J11*I11+K11*L11+M11*N11+Q11*P11+R11*S11)/C11)</f>
        <v>0</v>
      </c>
      <c r="U11" s="21"/>
    </row>
    <row r="12" spans="1:21" x14ac:dyDescent="0.25">
      <c r="A12" s="5"/>
      <c r="B12" s="17">
        <v>0</v>
      </c>
      <c r="C12" s="17">
        <v>0</v>
      </c>
      <c r="D12" s="17">
        <v>0</v>
      </c>
      <c r="E12" s="18" t="str">
        <v>Bitte auswählen…</v>
      </c>
      <c r="F12" s="17" cm="1">
        <f t="array" ref="F12">IF('Datensätze (optional)'!E12="",_xlfn.IFS(OR(E12="Bitte auswählen…",E12="Sonstiges"),0,E12="C20/25",'Datensätze - vordefiniert'!$G$11,E12="C25/30",'Datensätze - vordefiniert'!$G$12,E12="C30/37",'Datensätze - vordefiniert'!$G$13,E12="C35/45",'Datensätze - vordefiniert'!$G$14,E12="C40/50",'Datensätze - vordefiniert'!$G$15,E12="C45/55",'Datensätze - vordefiniert'!$G$16,E12="C50/60",'Datensätze - vordefiniert'!$G$17),'Datensätze (optional)'!E12)</f>
        <v>0</v>
      </c>
      <c r="G12" s="17">
        <v>0</v>
      </c>
      <c r="H12" s="17" t="str">
        <v>Bitte auswählen…</v>
      </c>
      <c r="I12" s="17" cm="1">
        <f t="array" ref="I12">IF('Datensätze (optional)'!H12="",_xlfn.IFS(OR(H12="Bitte auswählen…",H12="Sonstiges"),0,H12="C20/25",'Datensätze - vordefiniert'!$G$11,H12="C25/30",'Datensätze - vordefiniert'!$G$12,H12="C30/37",'Datensätze - vordefiniert'!$G$13,H12="C35/45",'Datensätze - vordefiniert'!$G$14,H12="C40/50",'Datensätze - vordefiniert'!$G$15,H12="C45/55",'Datensätze - vordefiniert'!$G$16,H12="C50/60",'Datensätze - vordefiniert'!$G$17),'Datensätze (optional)'!H12)</f>
        <v>0</v>
      </c>
      <c r="J12" s="17">
        <v>0</v>
      </c>
      <c r="K12" s="17">
        <v>0</v>
      </c>
      <c r="L12" s="44">
        <f>IF('Datensätze (optional)'!J12="",IF(K12=0,0,'Datensätze - vordefiniert'!$G$18),'Datensätze (optional)'!J12)</f>
        <v>0</v>
      </c>
      <c r="M12" s="17">
        <v>0</v>
      </c>
      <c r="N12" s="44">
        <f>IF('Datensätze (optional)'!L12="",IF(M12=0,0,'Datensätze - vordefiniert'!$G$19),'Datensätze (optional)'!L12)</f>
        <v>0</v>
      </c>
      <c r="O12" s="18" t="str">
        <v>Bitte auswählen…</v>
      </c>
      <c r="P12" s="18" cm="1">
        <f t="array" ref="P12">IF('Datensätze (optional)'!O12="",_xlfn.IFS(OR(O12="Bitte auswählen…",O12="Sonstiges"),0,O12="Konstruktionsvollholz",'Datensätze - vordefiniert'!$G$21,O12="Brettschichtholz",'Datensätze - vordefiniert'!$G$22),'Datensätze (optional)'!O12)</f>
        <v>0</v>
      </c>
      <c r="Q12" s="15">
        <v>0</v>
      </c>
      <c r="R12" s="15">
        <v>0</v>
      </c>
      <c r="S12" s="44">
        <f>IF('Datensätze (optional)'!Q12="",IF(R12=0,0,'Datensätze - vordefiniert'!$G$20),'Datensätze (optional)'!Q12)</f>
        <v>0</v>
      </c>
      <c r="T12" s="15">
        <f t="shared" ref="T12:T26" si="0">IF(C12=0,0,D12*(G12*F12+J12*I12+K12*L12+M12*N12+Q12*P12+R12*S12)/C12)</f>
        <v>0</v>
      </c>
      <c r="U12" s="21"/>
    </row>
    <row r="13" spans="1:21" x14ac:dyDescent="0.25">
      <c r="A13" s="5"/>
      <c r="B13" s="17">
        <v>0</v>
      </c>
      <c r="C13" s="17">
        <v>0</v>
      </c>
      <c r="D13" s="17">
        <v>0</v>
      </c>
      <c r="E13" s="18" t="str">
        <v>Bitte auswählen…</v>
      </c>
      <c r="F13" s="17" cm="1">
        <f t="array" ref="F13">IF('Datensätze (optional)'!E13="",_xlfn.IFS(OR(E13="Bitte auswählen…",E13="Sonstiges"),0,E13="C20/25",'Datensätze - vordefiniert'!$G$11,E13="C25/30",'Datensätze - vordefiniert'!$G$12,E13="C30/37",'Datensätze - vordefiniert'!$G$13,E13="C35/45",'Datensätze - vordefiniert'!$G$14,E13="C40/50",'Datensätze - vordefiniert'!$G$15,E13="C45/55",'Datensätze - vordefiniert'!$G$16,E13="C50/60",'Datensätze - vordefiniert'!$G$17),'Datensätze (optional)'!E13)</f>
        <v>0</v>
      </c>
      <c r="G13" s="17">
        <v>0</v>
      </c>
      <c r="H13" s="17" t="str">
        <v>Bitte auswählen…</v>
      </c>
      <c r="I13" s="17" cm="1">
        <f t="array" ref="I13">IF('Datensätze (optional)'!H13="",_xlfn.IFS(OR(H13="Bitte auswählen…",H13="Sonstiges"),0,H13="C20/25",'Datensätze - vordefiniert'!$G$11,H13="C25/30",'Datensätze - vordefiniert'!$G$12,H13="C30/37",'Datensätze - vordefiniert'!$G$13,H13="C35/45",'Datensätze - vordefiniert'!$G$14,H13="C40/50",'Datensätze - vordefiniert'!$G$15,H13="C45/55",'Datensätze - vordefiniert'!$G$16,H13="C50/60",'Datensätze - vordefiniert'!$G$17),'Datensätze (optional)'!H13)</f>
        <v>0</v>
      </c>
      <c r="J13" s="17">
        <v>0</v>
      </c>
      <c r="K13" s="17">
        <v>0</v>
      </c>
      <c r="L13" s="44">
        <f>IF('Datensätze (optional)'!J13="",IF(K13=0,0,'Datensätze - vordefiniert'!$G$18),'Datensätze (optional)'!J13)</f>
        <v>0</v>
      </c>
      <c r="M13" s="17">
        <v>0</v>
      </c>
      <c r="N13" s="44">
        <f>IF('Datensätze (optional)'!L13="",IF(M13=0,0,'Datensätze - vordefiniert'!$G$19),'Datensätze (optional)'!L13)</f>
        <v>0</v>
      </c>
      <c r="O13" s="18" t="str">
        <v>Bitte auswählen…</v>
      </c>
      <c r="P13" s="18" cm="1">
        <f t="array" ref="P13">IF('Datensätze (optional)'!O13="",_xlfn.IFS(OR(O13="Bitte auswählen…",O13="Sonstiges"),0,O13="Konstruktionsvollholz",'Datensätze - vordefiniert'!$G$21,O13="Brettschichtholz",'Datensätze - vordefiniert'!$G$22),'Datensätze (optional)'!O13)</f>
        <v>0</v>
      </c>
      <c r="Q13" s="15">
        <v>0</v>
      </c>
      <c r="R13" s="15">
        <v>0</v>
      </c>
      <c r="S13" s="44">
        <f>IF('Datensätze (optional)'!Q13="",IF(R13=0,0,'Datensätze - vordefiniert'!$G$20),'Datensätze (optional)'!Q13)</f>
        <v>0</v>
      </c>
      <c r="T13" s="15">
        <f t="shared" si="0"/>
        <v>0</v>
      </c>
      <c r="U13" s="21"/>
    </row>
    <row r="14" spans="1:21" x14ac:dyDescent="0.25">
      <c r="A14" s="5"/>
      <c r="B14" s="17">
        <v>0</v>
      </c>
      <c r="C14" s="17">
        <v>0</v>
      </c>
      <c r="D14" s="17">
        <v>0</v>
      </c>
      <c r="E14" s="18" t="str">
        <v>Bitte auswählen…</v>
      </c>
      <c r="F14" s="17" cm="1">
        <f t="array" ref="F14">IF('Datensätze (optional)'!E14="",_xlfn.IFS(OR(E14="Bitte auswählen…",E14="Sonstiges"),0,E14="C20/25",'Datensätze - vordefiniert'!$G$11,E14="C25/30",'Datensätze - vordefiniert'!$G$12,E14="C30/37",'Datensätze - vordefiniert'!$G$13,E14="C35/45",'Datensätze - vordefiniert'!$G$14,E14="C40/50",'Datensätze - vordefiniert'!$G$15,E14="C45/55",'Datensätze - vordefiniert'!$G$16,E14="C50/60",'Datensätze - vordefiniert'!$G$17),'Datensätze (optional)'!E14)</f>
        <v>0</v>
      </c>
      <c r="G14" s="17">
        <v>0</v>
      </c>
      <c r="H14" s="17" t="str">
        <v>Bitte auswählen…</v>
      </c>
      <c r="I14" s="17" cm="1">
        <f t="array" ref="I14">IF('Datensätze (optional)'!H14="",_xlfn.IFS(OR(H14="Bitte auswählen…",H14="Sonstiges"),0,H14="C20/25",'Datensätze - vordefiniert'!$G$11,H14="C25/30",'Datensätze - vordefiniert'!$G$12,H14="C30/37",'Datensätze - vordefiniert'!$G$13,H14="C35/45",'Datensätze - vordefiniert'!$G$14,H14="C40/50",'Datensätze - vordefiniert'!$G$15,H14="C45/55",'Datensätze - vordefiniert'!$G$16,H14="C50/60",'Datensätze - vordefiniert'!$G$17),'Datensätze (optional)'!H14)</f>
        <v>0</v>
      </c>
      <c r="J14" s="17">
        <v>0</v>
      </c>
      <c r="K14" s="17">
        <v>0</v>
      </c>
      <c r="L14" s="44">
        <f>IF('Datensätze (optional)'!J14="",IF(K14=0,0,'Datensätze - vordefiniert'!$G$18),'Datensätze (optional)'!J14)</f>
        <v>0</v>
      </c>
      <c r="M14" s="17">
        <v>0</v>
      </c>
      <c r="N14" s="44">
        <f>IF('Datensätze (optional)'!L14="",IF(M14=0,0,'Datensätze - vordefiniert'!$G$19),'Datensätze (optional)'!L14)</f>
        <v>0</v>
      </c>
      <c r="O14" s="18" t="str">
        <v>Bitte auswählen…</v>
      </c>
      <c r="P14" s="18" cm="1">
        <f t="array" ref="P14">IF('Datensätze (optional)'!O14="",_xlfn.IFS(OR(O14="Bitte auswählen…",O14="Sonstiges"),0,O14="Konstruktionsvollholz",'Datensätze - vordefiniert'!$G$21,O14="Brettschichtholz",'Datensätze - vordefiniert'!$G$22),'Datensätze (optional)'!O14)</f>
        <v>0</v>
      </c>
      <c r="Q14" s="15">
        <v>0</v>
      </c>
      <c r="R14" s="15">
        <v>0</v>
      </c>
      <c r="S14" s="44">
        <f>IF('Datensätze (optional)'!Q14="",IF(R14=0,0,'Datensätze - vordefiniert'!$G$20),'Datensätze (optional)'!Q14)</f>
        <v>0</v>
      </c>
      <c r="T14" s="15">
        <f t="shared" si="0"/>
        <v>0</v>
      </c>
      <c r="U14" s="21"/>
    </row>
    <row r="15" spans="1:21" x14ac:dyDescent="0.25">
      <c r="A15" s="5"/>
      <c r="B15" s="17">
        <v>0</v>
      </c>
      <c r="C15" s="17">
        <v>0</v>
      </c>
      <c r="D15" s="17">
        <v>0</v>
      </c>
      <c r="E15" s="18" t="str">
        <v>Bitte auswählen…</v>
      </c>
      <c r="F15" s="17" cm="1">
        <f t="array" ref="F15">IF('Datensätze (optional)'!E15="",_xlfn.IFS(OR(E15="Bitte auswählen…",E15="Sonstiges"),0,E15="C20/25",'Datensätze - vordefiniert'!$G$11,E15="C25/30",'Datensätze - vordefiniert'!$G$12,E15="C30/37",'Datensätze - vordefiniert'!$G$13,E15="C35/45",'Datensätze - vordefiniert'!$G$14,E15="C40/50",'Datensätze - vordefiniert'!$G$15,E15="C45/55",'Datensätze - vordefiniert'!$G$16,E15="C50/60",'Datensätze - vordefiniert'!$G$17),'Datensätze (optional)'!E15)</f>
        <v>0</v>
      </c>
      <c r="G15" s="17">
        <v>0</v>
      </c>
      <c r="H15" s="17" t="str">
        <v>Bitte auswählen…</v>
      </c>
      <c r="I15" s="17" cm="1">
        <f t="array" ref="I15">IF('Datensätze (optional)'!H15="",_xlfn.IFS(OR(H15="Bitte auswählen…",H15="Sonstiges"),0,H15="C20/25",'Datensätze - vordefiniert'!$G$11,H15="C25/30",'Datensätze - vordefiniert'!$G$12,H15="C30/37",'Datensätze - vordefiniert'!$G$13,H15="C35/45",'Datensätze - vordefiniert'!$G$14,H15="C40/50",'Datensätze - vordefiniert'!$G$15,H15="C45/55",'Datensätze - vordefiniert'!$G$16,H15="C50/60",'Datensätze - vordefiniert'!$G$17),'Datensätze (optional)'!H15)</f>
        <v>0</v>
      </c>
      <c r="J15" s="17">
        <v>0</v>
      </c>
      <c r="K15" s="17">
        <v>0</v>
      </c>
      <c r="L15" s="44">
        <f>IF('Datensätze (optional)'!J15="",IF(K15=0,0,'Datensätze - vordefiniert'!$G$18),'Datensätze (optional)'!J15)</f>
        <v>0</v>
      </c>
      <c r="M15" s="17">
        <v>0</v>
      </c>
      <c r="N15" s="44">
        <f>IF('Datensätze (optional)'!L15="",IF(M15=0,0,'Datensätze - vordefiniert'!$G$19),'Datensätze (optional)'!L15)</f>
        <v>0</v>
      </c>
      <c r="O15" s="18" t="str">
        <v>Bitte auswählen…</v>
      </c>
      <c r="P15" s="18" cm="1">
        <f t="array" ref="P15">IF('Datensätze (optional)'!O15="",_xlfn.IFS(OR(O15="Bitte auswählen…",O15="Sonstiges"),0,O15="Konstruktionsvollholz",'Datensätze - vordefiniert'!$G$21,O15="Brettschichtholz",'Datensätze - vordefiniert'!$G$22),'Datensätze (optional)'!O15)</f>
        <v>0</v>
      </c>
      <c r="Q15" s="15">
        <v>0</v>
      </c>
      <c r="R15" s="15">
        <v>0</v>
      </c>
      <c r="S15" s="44">
        <f>IF('Datensätze (optional)'!Q15="",IF(R15=0,0,'Datensätze - vordefiniert'!$G$20),'Datensätze (optional)'!Q15)</f>
        <v>0</v>
      </c>
      <c r="T15" s="15">
        <f t="shared" si="0"/>
        <v>0</v>
      </c>
      <c r="U15" s="21"/>
    </row>
    <row r="16" spans="1:21" x14ac:dyDescent="0.25">
      <c r="A16" s="5"/>
      <c r="B16" s="17">
        <v>0</v>
      </c>
      <c r="C16" s="17">
        <v>0</v>
      </c>
      <c r="D16" s="17">
        <v>0</v>
      </c>
      <c r="E16" s="18" t="str">
        <v>Bitte auswählen…</v>
      </c>
      <c r="F16" s="17" cm="1">
        <f t="array" ref="F16">IF('Datensätze (optional)'!E16="",_xlfn.IFS(OR(E16="Bitte auswählen…",E16="Sonstiges"),0,E16="C20/25",'Datensätze - vordefiniert'!$G$11,E16="C25/30",'Datensätze - vordefiniert'!$G$12,E16="C30/37",'Datensätze - vordefiniert'!$G$13,E16="C35/45",'Datensätze - vordefiniert'!$G$14,E16="C40/50",'Datensätze - vordefiniert'!$G$15,E16="C45/55",'Datensätze - vordefiniert'!$G$16,E16="C50/60",'Datensätze - vordefiniert'!$G$17),'Datensätze (optional)'!E16)</f>
        <v>0</v>
      </c>
      <c r="G16" s="17">
        <v>0</v>
      </c>
      <c r="H16" s="17" t="str">
        <v>Bitte auswählen…</v>
      </c>
      <c r="I16" s="17" cm="1">
        <f t="array" ref="I16">IF('Datensätze (optional)'!H16="",_xlfn.IFS(OR(H16="Bitte auswählen…",H16="Sonstiges"),0,H16="C20/25",'Datensätze - vordefiniert'!$G$11,H16="C25/30",'Datensätze - vordefiniert'!$G$12,H16="C30/37",'Datensätze - vordefiniert'!$G$13,H16="C35/45",'Datensätze - vordefiniert'!$G$14,H16="C40/50",'Datensätze - vordefiniert'!$G$15,H16="C45/55",'Datensätze - vordefiniert'!$G$16,H16="C50/60",'Datensätze - vordefiniert'!$G$17),'Datensätze (optional)'!H16)</f>
        <v>0</v>
      </c>
      <c r="J16" s="17">
        <v>0</v>
      </c>
      <c r="K16" s="17">
        <v>0</v>
      </c>
      <c r="L16" s="44">
        <f>IF('Datensätze (optional)'!J16="",IF(K16=0,0,'Datensätze - vordefiniert'!$G$18),'Datensätze (optional)'!J16)</f>
        <v>0</v>
      </c>
      <c r="M16" s="17">
        <v>0</v>
      </c>
      <c r="N16" s="44">
        <f>IF('Datensätze (optional)'!L16="",IF(M16=0,0,'Datensätze - vordefiniert'!$G$19),'Datensätze (optional)'!L16)</f>
        <v>0</v>
      </c>
      <c r="O16" s="18" t="str">
        <v>Bitte auswählen…</v>
      </c>
      <c r="P16" s="18" cm="1">
        <f t="array" ref="P16">IF('Datensätze (optional)'!O16="",_xlfn.IFS(OR(O16="Bitte auswählen…",O16="Sonstiges"),0,O16="Konstruktionsvollholz",'Datensätze - vordefiniert'!$G$21,O16="Brettschichtholz",'Datensätze - vordefiniert'!$G$22),'Datensätze (optional)'!O16)</f>
        <v>0</v>
      </c>
      <c r="Q16" s="15">
        <v>0</v>
      </c>
      <c r="R16" s="15">
        <v>0</v>
      </c>
      <c r="S16" s="44">
        <f>IF('Datensätze (optional)'!Q16="",IF(R16=0,0,'Datensätze - vordefiniert'!$G$20),'Datensätze (optional)'!Q16)</f>
        <v>0</v>
      </c>
      <c r="T16" s="15">
        <f t="shared" si="0"/>
        <v>0</v>
      </c>
      <c r="U16" s="21"/>
    </row>
    <row r="17" spans="1:21" x14ac:dyDescent="0.25">
      <c r="A17" s="5"/>
      <c r="B17" s="17">
        <v>0</v>
      </c>
      <c r="C17" s="17">
        <v>0</v>
      </c>
      <c r="D17" s="17">
        <v>0</v>
      </c>
      <c r="E17" s="18" t="str">
        <v>Bitte auswählen…</v>
      </c>
      <c r="F17" s="17" cm="1">
        <f t="array" ref="F17">IF('Datensätze (optional)'!E17="",_xlfn.IFS(OR(E17="Bitte auswählen…",E17="Sonstiges"),0,E17="C20/25",'Datensätze - vordefiniert'!$G$11,E17="C25/30",'Datensätze - vordefiniert'!$G$12,E17="C30/37",'Datensätze - vordefiniert'!$G$13,E17="C35/45",'Datensätze - vordefiniert'!$G$14,E17="C40/50",'Datensätze - vordefiniert'!$G$15,E17="C45/55",'Datensätze - vordefiniert'!$G$16,E17="C50/60",'Datensätze - vordefiniert'!$G$17),'Datensätze (optional)'!E17)</f>
        <v>0</v>
      </c>
      <c r="G17" s="17">
        <v>0</v>
      </c>
      <c r="H17" s="17" t="str">
        <v>Bitte auswählen…</v>
      </c>
      <c r="I17" s="17" cm="1">
        <f t="array" ref="I17">IF('Datensätze (optional)'!H17="",_xlfn.IFS(OR(H17="Bitte auswählen…",H17="Sonstiges"),0,H17="C20/25",'Datensätze - vordefiniert'!$G$11,H17="C25/30",'Datensätze - vordefiniert'!$G$12,H17="C30/37",'Datensätze - vordefiniert'!$G$13,H17="C35/45",'Datensätze - vordefiniert'!$G$14,H17="C40/50",'Datensätze - vordefiniert'!$G$15,H17="C45/55",'Datensätze - vordefiniert'!$G$16,H17="C50/60",'Datensätze - vordefiniert'!$G$17),'Datensätze (optional)'!H17)</f>
        <v>0</v>
      </c>
      <c r="J17" s="17">
        <v>0</v>
      </c>
      <c r="K17" s="17">
        <v>0</v>
      </c>
      <c r="L17" s="44">
        <f>IF('Datensätze (optional)'!J17="",IF(K17=0,0,'Datensätze - vordefiniert'!$G$18),'Datensätze (optional)'!J17)</f>
        <v>0</v>
      </c>
      <c r="M17" s="17">
        <v>0</v>
      </c>
      <c r="N17" s="44">
        <f>IF('Datensätze (optional)'!L17="",IF(M17=0,0,'Datensätze - vordefiniert'!$G$19),'Datensätze (optional)'!L17)</f>
        <v>0</v>
      </c>
      <c r="O17" s="18" t="str">
        <v>Bitte auswählen…</v>
      </c>
      <c r="P17" s="18" cm="1">
        <f t="array" ref="P17">IF('Datensätze (optional)'!O17="",_xlfn.IFS(OR(O17="Bitte auswählen…",O17="Sonstiges"),0,O17="Konstruktionsvollholz",'Datensätze - vordefiniert'!$G$21,O17="Brettschichtholz",'Datensätze - vordefiniert'!$G$22),'Datensätze (optional)'!O17)</f>
        <v>0</v>
      </c>
      <c r="Q17" s="15">
        <v>0</v>
      </c>
      <c r="R17" s="15">
        <v>0</v>
      </c>
      <c r="S17" s="44">
        <f>IF('Datensätze (optional)'!Q17="",IF(R17=0,0,'Datensätze - vordefiniert'!$G$20),'Datensätze (optional)'!Q17)</f>
        <v>0</v>
      </c>
      <c r="T17" s="15">
        <f t="shared" si="0"/>
        <v>0</v>
      </c>
      <c r="U17" s="21"/>
    </row>
    <row r="18" spans="1:21" x14ac:dyDescent="0.25">
      <c r="A18" s="5"/>
      <c r="B18" s="17">
        <v>0</v>
      </c>
      <c r="C18" s="17">
        <v>0</v>
      </c>
      <c r="D18" s="17">
        <v>0</v>
      </c>
      <c r="E18" s="18" t="str">
        <v>Bitte auswählen…</v>
      </c>
      <c r="F18" s="17" cm="1">
        <f t="array" ref="F18">IF('Datensätze (optional)'!E18="",_xlfn.IFS(OR(E18="Bitte auswählen…",E18="Sonstiges"),0,E18="C20/25",'Datensätze - vordefiniert'!$G$11,E18="C25/30",'Datensätze - vordefiniert'!$G$12,E18="C30/37",'Datensätze - vordefiniert'!$G$13,E18="C35/45",'Datensätze - vordefiniert'!$G$14,E18="C40/50",'Datensätze - vordefiniert'!$G$15,E18="C45/55",'Datensätze - vordefiniert'!$G$16,E18="C50/60",'Datensätze - vordefiniert'!$G$17),'Datensätze (optional)'!E18)</f>
        <v>0</v>
      </c>
      <c r="G18" s="17">
        <v>0</v>
      </c>
      <c r="H18" s="17" t="str">
        <v>Bitte auswählen…</v>
      </c>
      <c r="I18" s="17" cm="1">
        <f t="array" ref="I18">IF('Datensätze (optional)'!H18="",_xlfn.IFS(OR(H18="Bitte auswählen…",H18="Sonstiges"),0,H18="C20/25",'Datensätze - vordefiniert'!$G$11,H18="C25/30",'Datensätze - vordefiniert'!$G$12,H18="C30/37",'Datensätze - vordefiniert'!$G$13,H18="C35/45",'Datensätze - vordefiniert'!$G$14,H18="C40/50",'Datensätze - vordefiniert'!$G$15,H18="C45/55",'Datensätze - vordefiniert'!$G$16,H18="C50/60",'Datensätze - vordefiniert'!$G$17),'Datensätze (optional)'!H18)</f>
        <v>0</v>
      </c>
      <c r="J18" s="17">
        <v>0</v>
      </c>
      <c r="K18" s="17">
        <v>0</v>
      </c>
      <c r="L18" s="44">
        <f>IF('Datensätze (optional)'!J18="",IF(K18=0,0,'Datensätze - vordefiniert'!$G$18),'Datensätze (optional)'!J18)</f>
        <v>0</v>
      </c>
      <c r="M18" s="17">
        <v>0</v>
      </c>
      <c r="N18" s="44">
        <f>IF('Datensätze (optional)'!L18="",IF(M18=0,0,'Datensätze - vordefiniert'!$G$19),'Datensätze (optional)'!L18)</f>
        <v>0</v>
      </c>
      <c r="O18" s="18" t="str">
        <v>Bitte auswählen…</v>
      </c>
      <c r="P18" s="18" cm="1">
        <f t="array" ref="P18">IF('Datensätze (optional)'!O18="",_xlfn.IFS(OR(O18="Bitte auswählen…",O18="Sonstiges"),0,O18="Konstruktionsvollholz",'Datensätze - vordefiniert'!$G$21,O18="Brettschichtholz",'Datensätze - vordefiniert'!$G$22),'Datensätze (optional)'!O18)</f>
        <v>0</v>
      </c>
      <c r="Q18" s="15">
        <v>0</v>
      </c>
      <c r="R18" s="15">
        <v>0</v>
      </c>
      <c r="S18" s="44">
        <f>IF('Datensätze (optional)'!Q18="",IF(R18=0,0,'Datensätze - vordefiniert'!$G$20),'Datensätze (optional)'!Q18)</f>
        <v>0</v>
      </c>
      <c r="T18" s="15">
        <f t="shared" si="0"/>
        <v>0</v>
      </c>
      <c r="U18" s="21"/>
    </row>
    <row r="19" spans="1:21" x14ac:dyDescent="0.25">
      <c r="A19" s="5"/>
      <c r="B19" s="17">
        <v>0</v>
      </c>
      <c r="C19" s="17">
        <v>0</v>
      </c>
      <c r="D19" s="17">
        <v>0</v>
      </c>
      <c r="E19" s="18" t="str">
        <v>Bitte auswählen…</v>
      </c>
      <c r="F19" s="17" cm="1">
        <f t="array" ref="F19">IF('Datensätze (optional)'!E19="",_xlfn.IFS(OR(E19="Bitte auswählen…",E19="Sonstiges"),0,E19="C20/25",'Datensätze - vordefiniert'!$G$11,E19="C25/30",'Datensätze - vordefiniert'!$G$12,E19="C30/37",'Datensätze - vordefiniert'!$G$13,E19="C35/45",'Datensätze - vordefiniert'!$G$14,E19="C40/50",'Datensätze - vordefiniert'!$G$15,E19="C45/55",'Datensätze - vordefiniert'!$G$16,E19="C50/60",'Datensätze - vordefiniert'!$G$17),'Datensätze (optional)'!E19)</f>
        <v>0</v>
      </c>
      <c r="G19" s="17">
        <v>0</v>
      </c>
      <c r="H19" s="17" t="str">
        <v>Bitte auswählen…</v>
      </c>
      <c r="I19" s="17" cm="1">
        <f t="array" ref="I19">IF('Datensätze (optional)'!H19="",_xlfn.IFS(OR(H19="Bitte auswählen…",H19="Sonstiges"),0,H19="C20/25",'Datensätze - vordefiniert'!$G$11,H19="C25/30",'Datensätze - vordefiniert'!$G$12,H19="C30/37",'Datensätze - vordefiniert'!$G$13,H19="C35/45",'Datensätze - vordefiniert'!$G$14,H19="C40/50",'Datensätze - vordefiniert'!$G$15,H19="C45/55",'Datensätze - vordefiniert'!$G$16,H19="C50/60",'Datensätze - vordefiniert'!$G$17),'Datensätze (optional)'!H19)</f>
        <v>0</v>
      </c>
      <c r="J19" s="17">
        <v>0</v>
      </c>
      <c r="K19" s="17">
        <v>0</v>
      </c>
      <c r="L19" s="44">
        <f>IF('Datensätze (optional)'!J19="",IF(K19=0,0,'Datensätze - vordefiniert'!$G$18),'Datensätze (optional)'!J19)</f>
        <v>0</v>
      </c>
      <c r="M19" s="17">
        <v>0</v>
      </c>
      <c r="N19" s="44">
        <f>IF('Datensätze (optional)'!L19="",IF(M19=0,0,'Datensätze - vordefiniert'!$G$19),'Datensätze (optional)'!L19)</f>
        <v>0</v>
      </c>
      <c r="O19" s="18" t="str">
        <v>Bitte auswählen…</v>
      </c>
      <c r="P19" s="18" cm="1">
        <f t="array" ref="P19">IF('Datensätze (optional)'!O19="",_xlfn.IFS(OR(O19="Bitte auswählen…",O19="Sonstiges"),0,O19="Konstruktionsvollholz",'Datensätze - vordefiniert'!$G$21,O19="Brettschichtholz",'Datensätze - vordefiniert'!$G$22),'Datensätze (optional)'!O19)</f>
        <v>0</v>
      </c>
      <c r="Q19" s="15">
        <v>0</v>
      </c>
      <c r="R19" s="15">
        <v>0</v>
      </c>
      <c r="S19" s="44">
        <f>IF('Datensätze (optional)'!Q19="",IF(R19=0,0,'Datensätze - vordefiniert'!$G$20),'Datensätze (optional)'!Q19)</f>
        <v>0</v>
      </c>
      <c r="T19" s="15">
        <f t="shared" si="0"/>
        <v>0</v>
      </c>
      <c r="U19" s="21"/>
    </row>
    <row r="20" spans="1:21" x14ac:dyDescent="0.25">
      <c r="A20" s="5"/>
      <c r="B20" s="17">
        <v>0</v>
      </c>
      <c r="C20" s="17">
        <v>0</v>
      </c>
      <c r="D20" s="17">
        <v>0</v>
      </c>
      <c r="E20" s="18" t="str">
        <v>Bitte auswählen…</v>
      </c>
      <c r="F20" s="17" cm="1">
        <f t="array" ref="F20">IF('Datensätze (optional)'!E20="",_xlfn.IFS(OR(E20="Bitte auswählen…",E20="Sonstiges"),0,E20="C20/25",'Datensätze - vordefiniert'!$G$11,E20="C25/30",'Datensätze - vordefiniert'!$G$12,E20="C30/37",'Datensätze - vordefiniert'!$G$13,E20="C35/45",'Datensätze - vordefiniert'!$G$14,E20="C40/50",'Datensätze - vordefiniert'!$G$15,E20="C45/55",'Datensätze - vordefiniert'!$G$16,E20="C50/60",'Datensätze - vordefiniert'!$G$17),'Datensätze (optional)'!E20)</f>
        <v>0</v>
      </c>
      <c r="G20" s="17">
        <v>0</v>
      </c>
      <c r="H20" s="17" t="str">
        <v>Bitte auswählen…</v>
      </c>
      <c r="I20" s="17" cm="1">
        <f t="array" ref="I20">IF('Datensätze (optional)'!H20="",_xlfn.IFS(OR(H20="Bitte auswählen…",H20="Sonstiges"),0,H20="C20/25",'Datensätze - vordefiniert'!$G$11,H20="C25/30",'Datensätze - vordefiniert'!$G$12,H20="C30/37",'Datensätze - vordefiniert'!$G$13,H20="C35/45",'Datensätze - vordefiniert'!$G$14,H20="C40/50",'Datensätze - vordefiniert'!$G$15,H20="C45/55",'Datensätze - vordefiniert'!$G$16,H20="C50/60",'Datensätze - vordefiniert'!$G$17),'Datensätze (optional)'!H20)</f>
        <v>0</v>
      </c>
      <c r="J20" s="17">
        <v>0</v>
      </c>
      <c r="K20" s="17">
        <v>0</v>
      </c>
      <c r="L20" s="44">
        <f>IF('Datensätze (optional)'!J20="",IF(K20=0,0,'Datensätze - vordefiniert'!$G$18),'Datensätze (optional)'!J20)</f>
        <v>0</v>
      </c>
      <c r="M20" s="17">
        <v>0</v>
      </c>
      <c r="N20" s="44">
        <f>IF('Datensätze (optional)'!L20="",IF(M20=0,0,'Datensätze - vordefiniert'!$G$19),'Datensätze (optional)'!L20)</f>
        <v>0</v>
      </c>
      <c r="O20" s="18" t="str">
        <v>Bitte auswählen…</v>
      </c>
      <c r="P20" s="18" cm="1">
        <f t="array" ref="P20">IF('Datensätze (optional)'!O20="",_xlfn.IFS(OR(O20="Bitte auswählen…",O20="Sonstiges"),0,O20="Konstruktionsvollholz",'Datensätze - vordefiniert'!$G$21,O20="Brettschichtholz",'Datensätze - vordefiniert'!$G$22),'Datensätze (optional)'!O20)</f>
        <v>0</v>
      </c>
      <c r="Q20" s="15">
        <v>0</v>
      </c>
      <c r="R20" s="15">
        <v>0</v>
      </c>
      <c r="S20" s="44">
        <f>IF('Datensätze (optional)'!Q20="",IF(R20=0,0,'Datensätze - vordefiniert'!$G$20),'Datensätze (optional)'!Q20)</f>
        <v>0</v>
      </c>
      <c r="T20" s="15">
        <f t="shared" si="0"/>
        <v>0</v>
      </c>
      <c r="U20" s="21"/>
    </row>
    <row r="21" spans="1:21" x14ac:dyDescent="0.25">
      <c r="A21" s="5"/>
      <c r="B21" s="17">
        <v>0</v>
      </c>
      <c r="C21" s="17">
        <v>0</v>
      </c>
      <c r="D21" s="17">
        <v>0</v>
      </c>
      <c r="E21" s="18" t="str">
        <v>Bitte auswählen…</v>
      </c>
      <c r="F21" s="17" cm="1">
        <f t="array" ref="F21">IF('Datensätze (optional)'!E21="",_xlfn.IFS(OR(E21="Bitte auswählen…",E21="Sonstiges"),0,E21="C20/25",'Datensätze - vordefiniert'!$G$11,E21="C25/30",'Datensätze - vordefiniert'!$G$12,E21="C30/37",'Datensätze - vordefiniert'!$G$13,E21="C35/45",'Datensätze - vordefiniert'!$G$14,E21="C40/50",'Datensätze - vordefiniert'!$G$15,E21="C45/55",'Datensätze - vordefiniert'!$G$16,E21="C50/60",'Datensätze - vordefiniert'!$G$17),'Datensätze (optional)'!E21)</f>
        <v>0</v>
      </c>
      <c r="G21" s="17">
        <v>0</v>
      </c>
      <c r="H21" s="17" t="str">
        <v>Bitte auswählen…</v>
      </c>
      <c r="I21" s="17" cm="1">
        <f t="array" ref="I21">IF('Datensätze (optional)'!H21="",_xlfn.IFS(OR(H21="Bitte auswählen…",H21="Sonstiges"),0,H21="C20/25",'Datensätze - vordefiniert'!$G$11,H21="C25/30",'Datensätze - vordefiniert'!$G$12,H21="C30/37",'Datensätze - vordefiniert'!$G$13,H21="C35/45",'Datensätze - vordefiniert'!$G$14,H21="C40/50",'Datensätze - vordefiniert'!$G$15,H21="C45/55",'Datensätze - vordefiniert'!$G$16,H21="C50/60",'Datensätze - vordefiniert'!$G$17),'Datensätze (optional)'!H21)</f>
        <v>0</v>
      </c>
      <c r="J21" s="17">
        <v>0</v>
      </c>
      <c r="K21" s="17">
        <v>0</v>
      </c>
      <c r="L21" s="44">
        <f>IF('Datensätze (optional)'!J21="",IF(K21=0,0,'Datensätze - vordefiniert'!$G$18),'Datensätze (optional)'!J21)</f>
        <v>0</v>
      </c>
      <c r="M21" s="17">
        <v>0</v>
      </c>
      <c r="N21" s="44">
        <f>IF('Datensätze (optional)'!L21="",IF(M21=0,0,'Datensätze - vordefiniert'!$G$19),'Datensätze (optional)'!L21)</f>
        <v>0</v>
      </c>
      <c r="O21" s="18" t="str">
        <v>Bitte auswählen…</v>
      </c>
      <c r="P21" s="18" cm="1">
        <f t="array" ref="P21">IF('Datensätze (optional)'!O21="",_xlfn.IFS(OR(O21="Bitte auswählen…",O21="Sonstiges"),0,O21="Konstruktionsvollholz",'Datensätze - vordefiniert'!$G$21,O21="Brettschichtholz",'Datensätze - vordefiniert'!$G$22),'Datensätze (optional)'!O21)</f>
        <v>0</v>
      </c>
      <c r="Q21" s="15">
        <v>0</v>
      </c>
      <c r="R21" s="15">
        <v>0</v>
      </c>
      <c r="S21" s="44">
        <f>IF('Datensätze (optional)'!Q21="",IF(R21=0,0,'Datensätze - vordefiniert'!$G$20),'Datensätze (optional)'!Q21)</f>
        <v>0</v>
      </c>
      <c r="T21" s="15">
        <f t="shared" si="0"/>
        <v>0</v>
      </c>
      <c r="U21" s="21"/>
    </row>
    <row r="22" spans="1:21" x14ac:dyDescent="0.25">
      <c r="A22" s="5"/>
      <c r="B22" s="17">
        <v>0</v>
      </c>
      <c r="C22" s="17">
        <v>0</v>
      </c>
      <c r="D22" s="17">
        <v>0</v>
      </c>
      <c r="E22" s="18" t="str">
        <v>Bitte auswählen…</v>
      </c>
      <c r="F22" s="17" cm="1">
        <f t="array" ref="F22">IF('Datensätze (optional)'!E22="",_xlfn.IFS(OR(E22="Bitte auswählen…",E22="Sonstiges"),0,E22="C20/25",'Datensätze - vordefiniert'!$G$11,E22="C25/30",'Datensätze - vordefiniert'!$G$12,E22="C30/37",'Datensätze - vordefiniert'!$G$13,E22="C35/45",'Datensätze - vordefiniert'!$G$14,E22="C40/50",'Datensätze - vordefiniert'!$G$15,E22="C45/55",'Datensätze - vordefiniert'!$G$16,E22="C50/60",'Datensätze - vordefiniert'!$G$17),'Datensätze (optional)'!E22)</f>
        <v>0</v>
      </c>
      <c r="G22" s="17">
        <v>0</v>
      </c>
      <c r="H22" s="17" t="str">
        <v>Bitte auswählen…</v>
      </c>
      <c r="I22" s="17" cm="1">
        <f t="array" ref="I22">IF('Datensätze (optional)'!H22="",_xlfn.IFS(OR(H22="Bitte auswählen…",H22="Sonstiges"),0,H22="C20/25",'Datensätze - vordefiniert'!$G$11,H22="C25/30",'Datensätze - vordefiniert'!$G$12,H22="C30/37",'Datensätze - vordefiniert'!$G$13,H22="C35/45",'Datensätze - vordefiniert'!$G$14,H22="C40/50",'Datensätze - vordefiniert'!$G$15,H22="C45/55",'Datensätze - vordefiniert'!$G$16,H22="C50/60",'Datensätze - vordefiniert'!$G$17),'Datensätze (optional)'!H22)</f>
        <v>0</v>
      </c>
      <c r="J22" s="17">
        <v>0</v>
      </c>
      <c r="K22" s="17">
        <v>0</v>
      </c>
      <c r="L22" s="44">
        <f>IF('Datensätze (optional)'!J22="",IF(K22=0,0,'Datensätze - vordefiniert'!$G$18),'Datensätze (optional)'!J22)</f>
        <v>0</v>
      </c>
      <c r="M22" s="17">
        <v>0</v>
      </c>
      <c r="N22" s="44">
        <f>IF('Datensätze (optional)'!L22="",IF(M22=0,0,'Datensätze - vordefiniert'!$G$19),'Datensätze (optional)'!L22)</f>
        <v>0</v>
      </c>
      <c r="O22" s="18" t="str">
        <v>Bitte auswählen…</v>
      </c>
      <c r="P22" s="18" cm="1">
        <f t="array" ref="P22">IF('Datensätze (optional)'!O22="",_xlfn.IFS(OR(O22="Bitte auswählen…",O22="Sonstiges"),0,O22="Konstruktionsvollholz",'Datensätze - vordefiniert'!$G$21,O22="Brettschichtholz",'Datensätze - vordefiniert'!$G$22),'Datensätze (optional)'!O22)</f>
        <v>0</v>
      </c>
      <c r="Q22" s="15">
        <v>0</v>
      </c>
      <c r="R22" s="15">
        <v>0</v>
      </c>
      <c r="S22" s="44">
        <f>IF('Datensätze (optional)'!Q22="",IF(R22=0,0,'Datensätze - vordefiniert'!$G$20),'Datensätze (optional)'!Q22)</f>
        <v>0</v>
      </c>
      <c r="T22" s="15">
        <f t="shared" si="0"/>
        <v>0</v>
      </c>
      <c r="U22" s="21"/>
    </row>
    <row r="23" spans="1:21" x14ac:dyDescent="0.25">
      <c r="A23" s="5"/>
      <c r="B23" s="17">
        <v>0</v>
      </c>
      <c r="C23" s="17">
        <v>0</v>
      </c>
      <c r="D23" s="17">
        <v>0</v>
      </c>
      <c r="E23" s="18" t="str">
        <v>Bitte auswählen…</v>
      </c>
      <c r="F23" s="17" cm="1">
        <f t="array" ref="F23">IF('Datensätze (optional)'!E23="",_xlfn.IFS(OR(E23="Bitte auswählen…",E23="Sonstiges"),0,E23="C20/25",'Datensätze - vordefiniert'!$G$11,E23="C25/30",'Datensätze - vordefiniert'!$G$12,E23="C30/37",'Datensätze - vordefiniert'!$G$13,E23="C35/45",'Datensätze - vordefiniert'!$G$14,E23="C40/50",'Datensätze - vordefiniert'!$G$15,E23="C45/55",'Datensätze - vordefiniert'!$G$16,E23="C50/60",'Datensätze - vordefiniert'!$G$17),'Datensätze (optional)'!E23)</f>
        <v>0</v>
      </c>
      <c r="G23" s="17">
        <v>0</v>
      </c>
      <c r="H23" s="17" t="str">
        <v>Bitte auswählen…</v>
      </c>
      <c r="I23" s="17" cm="1">
        <f t="array" ref="I23">IF('Datensätze (optional)'!H23="",_xlfn.IFS(OR(H23="Bitte auswählen…",H23="Sonstiges"),0,H23="C20/25",'Datensätze - vordefiniert'!$G$11,H23="C25/30",'Datensätze - vordefiniert'!$G$12,H23="C30/37",'Datensätze - vordefiniert'!$G$13,H23="C35/45",'Datensätze - vordefiniert'!$G$14,H23="C40/50",'Datensätze - vordefiniert'!$G$15,H23="C45/55",'Datensätze - vordefiniert'!$G$16,H23="C50/60",'Datensätze - vordefiniert'!$G$17),'Datensätze (optional)'!H23)</f>
        <v>0</v>
      </c>
      <c r="J23" s="17">
        <v>0</v>
      </c>
      <c r="K23" s="17">
        <v>0</v>
      </c>
      <c r="L23" s="44">
        <f>IF('Datensätze (optional)'!J23="",IF(K23=0,0,'Datensätze - vordefiniert'!$G$18),'Datensätze (optional)'!J23)</f>
        <v>0</v>
      </c>
      <c r="M23" s="17">
        <v>0</v>
      </c>
      <c r="N23" s="44">
        <f>IF('Datensätze (optional)'!L23="",IF(M23=0,0,'Datensätze - vordefiniert'!$G$19),'Datensätze (optional)'!L23)</f>
        <v>0</v>
      </c>
      <c r="O23" s="18" t="str">
        <v>Bitte auswählen…</v>
      </c>
      <c r="P23" s="18" cm="1">
        <f t="array" ref="P23">IF('Datensätze (optional)'!O23="",_xlfn.IFS(OR(O23="Bitte auswählen…",O23="Sonstiges"),0,O23="Konstruktionsvollholz",'Datensätze - vordefiniert'!$G$21,O23="Brettschichtholz",'Datensätze - vordefiniert'!$G$22),'Datensätze (optional)'!O23)</f>
        <v>0</v>
      </c>
      <c r="Q23" s="15">
        <v>0</v>
      </c>
      <c r="R23" s="15">
        <v>0</v>
      </c>
      <c r="S23" s="44">
        <f>IF('Datensätze (optional)'!Q23="",IF(R23=0,0,'Datensätze - vordefiniert'!$G$20),'Datensätze (optional)'!Q23)</f>
        <v>0</v>
      </c>
      <c r="T23" s="15">
        <f t="shared" si="0"/>
        <v>0</v>
      </c>
      <c r="U23" s="21"/>
    </row>
    <row r="24" spans="1:21" x14ac:dyDescent="0.25">
      <c r="A24" s="5"/>
      <c r="B24" s="17">
        <v>0</v>
      </c>
      <c r="C24" s="17">
        <v>0</v>
      </c>
      <c r="D24" s="17">
        <v>0</v>
      </c>
      <c r="E24" s="18" t="str">
        <v>Bitte auswählen…</v>
      </c>
      <c r="F24" s="17" cm="1">
        <f t="array" ref="F24">IF('Datensätze (optional)'!E24="",_xlfn.IFS(OR(E24="Bitte auswählen…",E24="Sonstiges"),0,E24="C20/25",'Datensätze - vordefiniert'!$G$11,E24="C25/30",'Datensätze - vordefiniert'!$G$12,E24="C30/37",'Datensätze - vordefiniert'!$G$13,E24="C35/45",'Datensätze - vordefiniert'!$G$14,E24="C40/50",'Datensätze - vordefiniert'!$G$15,E24="C45/55",'Datensätze - vordefiniert'!$G$16,E24="C50/60",'Datensätze - vordefiniert'!$G$17),'Datensätze (optional)'!E24)</f>
        <v>0</v>
      </c>
      <c r="G24" s="17">
        <v>0</v>
      </c>
      <c r="H24" s="17" t="str">
        <v>Bitte auswählen…</v>
      </c>
      <c r="I24" s="17" cm="1">
        <f t="array" ref="I24">IF('Datensätze (optional)'!H24="",_xlfn.IFS(OR(H24="Bitte auswählen…",H24="Sonstiges"),0,H24="C20/25",'Datensätze - vordefiniert'!$G$11,H24="C25/30",'Datensätze - vordefiniert'!$G$12,H24="C30/37",'Datensätze - vordefiniert'!$G$13,H24="C35/45",'Datensätze - vordefiniert'!$G$14,H24="C40/50",'Datensätze - vordefiniert'!$G$15,H24="C45/55",'Datensätze - vordefiniert'!$G$16,H24="C50/60",'Datensätze - vordefiniert'!$G$17),'Datensätze (optional)'!H24)</f>
        <v>0</v>
      </c>
      <c r="J24" s="17">
        <v>0</v>
      </c>
      <c r="K24" s="17">
        <v>0</v>
      </c>
      <c r="L24" s="44">
        <f>IF('Datensätze (optional)'!J24="",IF(K24=0,0,'Datensätze - vordefiniert'!$G$18),'Datensätze (optional)'!J24)</f>
        <v>0</v>
      </c>
      <c r="M24" s="17">
        <v>0</v>
      </c>
      <c r="N24" s="44">
        <f>IF('Datensätze (optional)'!L24="",IF(M24=0,0,'Datensätze - vordefiniert'!$G$19),'Datensätze (optional)'!L24)</f>
        <v>0</v>
      </c>
      <c r="O24" s="18" t="str">
        <v>Bitte auswählen…</v>
      </c>
      <c r="P24" s="18" cm="1">
        <f t="array" ref="P24">IF('Datensätze (optional)'!O24="",_xlfn.IFS(OR(O24="Bitte auswählen…",O24="Sonstiges"),0,O24="Konstruktionsvollholz",'Datensätze - vordefiniert'!$G$21,O24="Brettschichtholz",'Datensätze - vordefiniert'!$G$22),'Datensätze (optional)'!O24)</f>
        <v>0</v>
      </c>
      <c r="Q24" s="15">
        <v>0</v>
      </c>
      <c r="R24" s="15">
        <v>0</v>
      </c>
      <c r="S24" s="44">
        <f>IF('Datensätze (optional)'!Q24="",IF(R24=0,0,'Datensätze - vordefiniert'!$G$20),'Datensätze (optional)'!Q24)</f>
        <v>0</v>
      </c>
      <c r="T24" s="15">
        <f t="shared" si="0"/>
        <v>0</v>
      </c>
      <c r="U24" s="21"/>
    </row>
    <row r="25" spans="1:21" x14ac:dyDescent="0.25">
      <c r="A25" s="5"/>
      <c r="B25" s="17">
        <v>0</v>
      </c>
      <c r="C25" s="17">
        <v>0</v>
      </c>
      <c r="D25" s="17">
        <v>0</v>
      </c>
      <c r="E25" s="18" t="str">
        <v>Bitte auswählen…</v>
      </c>
      <c r="F25" s="17" cm="1">
        <f t="array" ref="F25">IF('Datensätze (optional)'!E25="",_xlfn.IFS(OR(E25="Bitte auswählen…",E25="Sonstiges"),0,E25="C20/25",'Datensätze - vordefiniert'!$G$11,E25="C25/30",'Datensätze - vordefiniert'!$G$12,E25="C30/37",'Datensätze - vordefiniert'!$G$13,E25="C35/45",'Datensätze - vordefiniert'!$G$14,E25="C40/50",'Datensätze - vordefiniert'!$G$15,E25="C45/55",'Datensätze - vordefiniert'!$G$16,E25="C50/60",'Datensätze - vordefiniert'!$G$17),'Datensätze (optional)'!E25)</f>
        <v>0</v>
      </c>
      <c r="G25" s="17">
        <v>0</v>
      </c>
      <c r="H25" s="17" t="str">
        <v>Bitte auswählen…</v>
      </c>
      <c r="I25" s="17" cm="1">
        <f t="array" ref="I25">IF('Datensätze (optional)'!H25="",_xlfn.IFS(OR(H25="Bitte auswählen…",H25="Sonstiges"),0,H25="C20/25",'Datensätze - vordefiniert'!$G$11,H25="C25/30",'Datensätze - vordefiniert'!$G$12,H25="C30/37",'Datensätze - vordefiniert'!$G$13,H25="C35/45",'Datensätze - vordefiniert'!$G$14,H25="C40/50",'Datensätze - vordefiniert'!$G$15,H25="C45/55",'Datensätze - vordefiniert'!$G$16,H25="C50/60",'Datensätze - vordefiniert'!$G$17),'Datensätze (optional)'!H25)</f>
        <v>0</v>
      </c>
      <c r="J25" s="17">
        <v>0</v>
      </c>
      <c r="K25" s="17">
        <v>0</v>
      </c>
      <c r="L25" s="44">
        <f>IF('Datensätze (optional)'!J25="",IF(K25=0,0,'Datensätze - vordefiniert'!$G$18),'Datensätze (optional)'!J25)</f>
        <v>0</v>
      </c>
      <c r="M25" s="17">
        <v>0</v>
      </c>
      <c r="N25" s="44">
        <f>IF('Datensätze (optional)'!L25="",IF(M25=0,0,'Datensätze - vordefiniert'!$G$19),'Datensätze (optional)'!L25)</f>
        <v>0</v>
      </c>
      <c r="O25" s="18" t="str">
        <v>Bitte auswählen…</v>
      </c>
      <c r="P25" s="18" cm="1">
        <f t="array" ref="P25">IF('Datensätze (optional)'!O25="",_xlfn.IFS(OR(O25="Bitte auswählen…",O25="Sonstiges"),0,O25="Konstruktionsvollholz",'Datensätze - vordefiniert'!$G$21,O25="Brettschichtholz",'Datensätze - vordefiniert'!$G$22),'Datensätze (optional)'!O25)</f>
        <v>0</v>
      </c>
      <c r="Q25" s="15">
        <v>0</v>
      </c>
      <c r="R25" s="15">
        <v>0</v>
      </c>
      <c r="S25" s="44">
        <f>IF('Datensätze (optional)'!Q25="",IF(R25=0,0,'Datensätze - vordefiniert'!$G$20),'Datensätze (optional)'!Q25)</f>
        <v>0</v>
      </c>
      <c r="T25" s="15">
        <f t="shared" si="0"/>
        <v>0</v>
      </c>
      <c r="U25" s="21"/>
    </row>
    <row r="26" spans="1:21" x14ac:dyDescent="0.25">
      <c r="A26" s="5"/>
      <c r="B26" s="17">
        <v>0</v>
      </c>
      <c r="C26" s="17">
        <v>0</v>
      </c>
      <c r="D26" s="17">
        <v>0</v>
      </c>
      <c r="E26" s="18" t="str">
        <v>Bitte auswählen…</v>
      </c>
      <c r="F26" s="17" cm="1">
        <f t="array" ref="F26">IF('Datensätze (optional)'!E26="",_xlfn.IFS(OR(E26="Bitte auswählen…",E26="Sonstiges"),0,E26="C20/25",'Datensätze - vordefiniert'!$G$11,E26="C25/30",'Datensätze - vordefiniert'!$G$12,E26="C30/37",'Datensätze - vordefiniert'!$G$13,E26="C35/45",'Datensätze - vordefiniert'!$G$14,E26="C40/50",'Datensätze - vordefiniert'!$G$15,E26="C45/55",'Datensätze - vordefiniert'!$G$16,E26="C50/60",'Datensätze - vordefiniert'!$G$17),'Datensätze (optional)'!E26)</f>
        <v>0</v>
      </c>
      <c r="G26" s="17">
        <v>0</v>
      </c>
      <c r="H26" s="17" t="str">
        <v>Bitte auswählen…</v>
      </c>
      <c r="I26" s="17" cm="1">
        <f t="array" ref="I26">IF('Datensätze (optional)'!H26="",_xlfn.IFS(OR(H26="Bitte auswählen…",H26="Sonstiges"),0,H26="C20/25",'Datensätze - vordefiniert'!$G$11,H26="C25/30",'Datensätze - vordefiniert'!$G$12,H26="C30/37",'Datensätze - vordefiniert'!$G$13,H26="C35/45",'Datensätze - vordefiniert'!$G$14,H26="C40/50",'Datensätze - vordefiniert'!$G$15,H26="C45/55",'Datensätze - vordefiniert'!$G$16,H26="C50/60",'Datensätze - vordefiniert'!$G$17),'Datensätze (optional)'!H26)</f>
        <v>0</v>
      </c>
      <c r="J26" s="17">
        <v>0</v>
      </c>
      <c r="K26" s="17">
        <v>0</v>
      </c>
      <c r="L26" s="44">
        <f>IF('Datensätze (optional)'!J26="",IF(K26=0,0,'Datensätze - vordefiniert'!$G$18),'Datensätze (optional)'!J26)</f>
        <v>0</v>
      </c>
      <c r="M26" s="17">
        <v>0</v>
      </c>
      <c r="N26" s="44">
        <f>IF('Datensätze (optional)'!L26="",IF(M26=0,0,'Datensätze - vordefiniert'!$G$19),'Datensätze (optional)'!L26)</f>
        <v>0</v>
      </c>
      <c r="O26" s="18" t="str">
        <v>Bitte auswählen…</v>
      </c>
      <c r="P26" s="18" cm="1">
        <f t="array" ref="P26">IF('Datensätze (optional)'!O26="",_xlfn.IFS(OR(O26="Bitte auswählen…",O26="Sonstiges"),0,O26="Konstruktionsvollholz",'Datensätze - vordefiniert'!$G$21,O26="Brettschichtholz",'Datensätze - vordefiniert'!$G$22),'Datensätze (optional)'!O26)</f>
        <v>0</v>
      </c>
      <c r="Q26" s="15">
        <v>0</v>
      </c>
      <c r="R26" s="15">
        <v>0</v>
      </c>
      <c r="S26" s="44">
        <f>IF('Datensätze (optional)'!Q26="",IF(R26=0,0,'Datensätze - vordefiniert'!$G$20),'Datensätze (optional)'!Q26)</f>
        <v>0</v>
      </c>
      <c r="T26" s="15">
        <f t="shared" si="0"/>
        <v>0</v>
      </c>
      <c r="U26" s="21"/>
    </row>
    <row r="27" spans="1:21" x14ac:dyDescent="0.25">
      <c r="A27" s="5"/>
      <c r="B27" s="1"/>
      <c r="C27" s="26" t="s">
        <v>155</v>
      </c>
      <c r="D27" s="26">
        <f>SUM(C11*D11+C12*D12+C13*D13+C14*D14+C15*D15+C16*D16+C17*D17+C18*D18+C19*D19+C20*D20+C21*D21+C22*D22+C23*D23+C24*D24+C25*D25+C26*D26)</f>
        <v>0</v>
      </c>
      <c r="E27" s="13"/>
      <c r="F27" s="13"/>
      <c r="G27" s="16"/>
      <c r="H27" s="16"/>
      <c r="I27" s="16"/>
      <c r="J27" s="16"/>
      <c r="K27" s="13"/>
      <c r="L27" s="13"/>
      <c r="M27" s="13"/>
      <c r="N27" s="13"/>
      <c r="O27" s="16"/>
      <c r="P27" s="16"/>
      <c r="Q27" s="13"/>
      <c r="R27" s="13"/>
      <c r="S27" s="149" t="s">
        <v>68</v>
      </c>
      <c r="T27" s="26">
        <f>SUM(T11:T26)</f>
        <v>0</v>
      </c>
      <c r="U27" s="21"/>
    </row>
    <row r="28" spans="1:21" ht="16.5" x14ac:dyDescent="0.3">
      <c r="A28" s="5"/>
      <c r="B28" s="1"/>
      <c r="C28" s="1"/>
      <c r="D28" s="1"/>
      <c r="E28" s="13"/>
      <c r="F28" s="13"/>
      <c r="G28" s="16"/>
      <c r="H28" s="16"/>
      <c r="I28" s="16"/>
      <c r="J28" s="16"/>
      <c r="K28" s="13"/>
      <c r="L28" s="13"/>
      <c r="M28" s="13"/>
      <c r="N28" s="13"/>
      <c r="O28" s="16"/>
      <c r="P28" s="16"/>
      <c r="Q28" s="13"/>
      <c r="R28" s="13"/>
      <c r="S28" s="149" t="s">
        <v>166</v>
      </c>
      <c r="T28" s="26">
        <f>IF(SUM(_xlfn.ANCHORARRAY(D11))=0,0,T27/SUM(_xlfn.ANCHORARRAY(D11)))</f>
        <v>0</v>
      </c>
      <c r="U28" s="21"/>
    </row>
    <row r="29" spans="1:21" ht="8.25" customHeight="1" x14ac:dyDescent="0.25">
      <c r="A29" s="5"/>
      <c r="B29" s="1"/>
      <c r="C29" s="1"/>
      <c r="D29" s="2"/>
      <c r="E29" s="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21"/>
    </row>
    <row r="30" spans="1:21" ht="15.75" x14ac:dyDescent="0.25">
      <c r="A30" s="9"/>
      <c r="B30" s="157" t="s">
        <v>43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231"/>
    </row>
    <row r="31" spans="1:21" ht="8.25" customHeight="1" x14ac:dyDescent="0.25">
      <c r="A31" s="5"/>
      <c r="B31" s="1"/>
      <c r="C31" s="1"/>
      <c r="D31" s="2"/>
      <c r="E31" s="2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21"/>
    </row>
    <row r="32" spans="1:21" ht="18.75" x14ac:dyDescent="0.35">
      <c r="A32" s="5"/>
      <c r="B32" s="28" t="s">
        <v>44</v>
      </c>
      <c r="C32" s="22" t="s">
        <v>5</v>
      </c>
      <c r="D32" s="22" t="s">
        <v>120</v>
      </c>
      <c r="E32" s="22" t="s">
        <v>110</v>
      </c>
      <c r="F32" s="22" t="s">
        <v>111</v>
      </c>
      <c r="G32" s="22" t="s">
        <v>120</v>
      </c>
      <c r="H32" s="22" t="s">
        <v>87</v>
      </c>
      <c r="I32" s="22" t="s">
        <v>120</v>
      </c>
      <c r="J32" s="22" t="s">
        <v>6</v>
      </c>
      <c r="K32" s="22" t="s">
        <v>120</v>
      </c>
      <c r="L32" s="22" t="s">
        <v>112</v>
      </c>
      <c r="M32" s="22" t="s">
        <v>105</v>
      </c>
      <c r="N32" s="22" t="s">
        <v>120</v>
      </c>
      <c r="O32" s="25" t="s">
        <v>193</v>
      </c>
      <c r="P32" s="1"/>
      <c r="Q32" s="13"/>
      <c r="R32" s="13"/>
      <c r="S32" s="13"/>
      <c r="T32" s="13"/>
      <c r="U32" s="21"/>
    </row>
    <row r="33" spans="1:21" ht="18.75" x14ac:dyDescent="0.35">
      <c r="A33" s="5"/>
      <c r="B33" s="19"/>
      <c r="C33" s="20"/>
      <c r="D33" s="33" t="s">
        <v>170</v>
      </c>
      <c r="E33" s="20" t="s">
        <v>161</v>
      </c>
      <c r="F33" s="20" t="s">
        <v>163</v>
      </c>
      <c r="G33" s="33" t="s">
        <v>195</v>
      </c>
      <c r="H33" s="20" t="s">
        <v>163</v>
      </c>
      <c r="I33" s="33" t="s">
        <v>195</v>
      </c>
      <c r="J33" s="29"/>
      <c r="K33" s="33" t="s">
        <v>170</v>
      </c>
      <c r="L33" s="20" t="s">
        <v>161</v>
      </c>
      <c r="M33" s="20" t="s">
        <v>163</v>
      </c>
      <c r="N33" s="33" t="s">
        <v>195</v>
      </c>
      <c r="O33" s="33" t="s">
        <v>165</v>
      </c>
      <c r="P33" s="24"/>
      <c r="Q33" s="13"/>
      <c r="R33" s="13"/>
      <c r="S33" s="13"/>
      <c r="T33" s="13"/>
      <c r="U33" s="21"/>
    </row>
    <row r="34" spans="1:21" x14ac:dyDescent="0.25">
      <c r="A34" s="5"/>
      <c r="B34" s="17" cm="1">
        <f t="array" ref="B34:B45">Eingabeformular!B55:B66</f>
        <v>0</v>
      </c>
      <c r="C34" s="12" t="str" cm="1">
        <f t="array" ref="C34:C45">Eingabeformular!D55:D66</f>
        <v>Bitte auswählen…</v>
      </c>
      <c r="D34" s="17" cm="1">
        <f t="array" ref="D34">IF('Datensätze (optional)'!E33="",_xlfn.IFS(OR(C34="Bitte auswählen…",C34="Sonstiges"),0,C34="C20/25",'Datensätze - vordefiniert'!$G$11,C34="C25/30",'Datensätze - vordefiniert'!$G$12,C34="C30/37",'Datensätze - vordefiniert'!$G$13,C34="C35/45",'Datensätze - vordefiniert'!$G$14,C34="C40/50",'Datensätze - vordefiniert'!$G$15,C34="C45/55",'Datensätze - vordefiniert'!$G$16,C34="C50/60",'Datensätze - vordefiniert'!$G$17),'Datensätze (optional)'!E33)</f>
        <v>0</v>
      </c>
      <c r="E34" s="15" cm="1">
        <f t="array" ref="E34:E45">Eingabeformular!E55:E66</f>
        <v>0</v>
      </c>
      <c r="F34" s="15" cm="1">
        <f t="array" ref="F34:F45">Eingabeformular!F55:F66</f>
        <v>0</v>
      </c>
      <c r="G34" s="44">
        <f>IF('Datensätze (optional)'!G33="",IF(F34=0,0,'Datensätze - vordefiniert'!$G$18),'Datensätze (optional)'!G33)</f>
        <v>0</v>
      </c>
      <c r="H34" s="15" cm="1">
        <f t="array" ref="H34:H45">Eingabeformular!G55:G66</f>
        <v>0</v>
      </c>
      <c r="I34" s="44">
        <f>IF('Datensätze (optional)'!I33="",IF(H34=0,0,'Datensätze - vordefiniert'!$G$19),'Datensätze (optional)'!I33)</f>
        <v>0</v>
      </c>
      <c r="J34" s="12" t="str" cm="1">
        <f t="array" ref="J34:J45">Eingabeformular!H55:H66</f>
        <v>Bitte auswählen…</v>
      </c>
      <c r="K34" s="18" cm="1">
        <f t="array" ref="K34">IF('Datensätze (optional)'!L33="",_xlfn.IFS(OR(J34="Bitte auswählen…",J34="Sonstiges"),0,J34="Konstruktionsvollholz",'Datensätze - vordefiniert'!$G$21,J34="Brettschichtholz",'Datensätze - vordefiniert'!$G$22),'Datensätze (optional)'!L33)</f>
        <v>0</v>
      </c>
      <c r="L34" s="15" cm="1">
        <f t="array" ref="L34:L45">Eingabeformular!I55:I66</f>
        <v>0</v>
      </c>
      <c r="M34" s="34" cm="1">
        <f t="array" ref="M34:M45">Eingabeformular!J55:J66</f>
        <v>0</v>
      </c>
      <c r="N34" s="44">
        <f>IF('Datensätze (optional)'!N33="",IF(M34=0,0,'Datensätze - vordefiniert'!$G$20),'Datensätze (optional)'!N33)</f>
        <v>0</v>
      </c>
      <c r="O34" s="15">
        <f>IF($D$27=0,0,(E34*D34+F34*G34+H34*I34+L34*K34+M34*N34)/$D$27)</f>
        <v>0</v>
      </c>
      <c r="P34" s="1"/>
      <c r="Q34" s="13"/>
      <c r="R34" s="13"/>
      <c r="S34" s="13"/>
      <c r="T34" s="13"/>
      <c r="U34" s="21"/>
    </row>
    <row r="35" spans="1:21" x14ac:dyDescent="0.25">
      <c r="A35" s="5"/>
      <c r="B35" s="17">
        <v>0</v>
      </c>
      <c r="C35" s="12" t="str">
        <v>Bitte auswählen…</v>
      </c>
      <c r="D35" s="17" cm="1">
        <f t="array" ref="D35">IF('Datensätze (optional)'!E34="",_xlfn.IFS(OR(C35="Bitte auswählen…",C35="Sonstiges"),0,C35="C20/25",'Datensätze - vordefiniert'!$G$11,C35="C25/30",'Datensätze - vordefiniert'!$G$12,C35="C30/37",'Datensätze - vordefiniert'!$G$13,C35="C35/45",'Datensätze - vordefiniert'!$G$14,C35="C40/50",'Datensätze - vordefiniert'!$G$15,C35="C45/55",'Datensätze - vordefiniert'!$G$16,C35="C50/60",'Datensätze - vordefiniert'!$G$17),'Datensätze (optional)'!E34)</f>
        <v>0</v>
      </c>
      <c r="E35" s="15">
        <v>0</v>
      </c>
      <c r="F35" s="15">
        <v>0</v>
      </c>
      <c r="G35" s="44">
        <f>IF('Datensätze (optional)'!G34="",IF(F35=0,0,'Datensätze - vordefiniert'!$G$18),'Datensätze (optional)'!G34)</f>
        <v>0</v>
      </c>
      <c r="H35" s="15">
        <v>0</v>
      </c>
      <c r="I35" s="44">
        <f>IF('Datensätze (optional)'!I34="",IF(H35=0,0,'Datensätze - vordefiniert'!$G$19),'Datensätze (optional)'!I34)</f>
        <v>0</v>
      </c>
      <c r="J35" s="12" t="str">
        <v>Bitte auswählen…</v>
      </c>
      <c r="K35" s="18" cm="1">
        <f t="array" ref="K35">IF('Datensätze (optional)'!L34="",_xlfn.IFS(OR(J35="Bitte auswählen…",J35="Sonstiges"),0,J35="Konstruktionsvollholz",'Datensätze - vordefiniert'!$G$21,J35="Brettschichtholz",'Datensätze - vordefiniert'!$G$22),'Datensätze (optional)'!L34)</f>
        <v>0</v>
      </c>
      <c r="L35" s="15">
        <v>0</v>
      </c>
      <c r="M35" s="34">
        <v>0</v>
      </c>
      <c r="N35" s="44">
        <f>IF('Datensätze (optional)'!N34="",IF(M35=0,0,'Datensätze - vordefiniert'!$G$20),'Datensätze (optional)'!N34)</f>
        <v>0</v>
      </c>
      <c r="O35" s="15">
        <f t="shared" ref="O35:O45" si="1">IF($D$27=0,0,(E35*D35+F35*G35+H35*I35+L35*K35+M35*N35)/$D$27)</f>
        <v>0</v>
      </c>
      <c r="P35" s="1"/>
      <c r="Q35" s="13"/>
      <c r="R35" s="13"/>
      <c r="S35" s="13"/>
      <c r="T35" s="13"/>
      <c r="U35" s="21"/>
    </row>
    <row r="36" spans="1:21" x14ac:dyDescent="0.25">
      <c r="A36" s="5"/>
      <c r="B36" s="17">
        <v>0</v>
      </c>
      <c r="C36" s="12" t="str">
        <v>Bitte auswählen…</v>
      </c>
      <c r="D36" s="17" cm="1">
        <f t="array" ref="D36">IF('Datensätze (optional)'!E35="",_xlfn.IFS(OR(C36="Bitte auswählen…",C36="Sonstiges"),0,C36="C20/25",'Datensätze - vordefiniert'!$G$11,C36="C25/30",'Datensätze - vordefiniert'!$G$12,C36="C30/37",'Datensätze - vordefiniert'!$G$13,C36="C35/45",'Datensätze - vordefiniert'!$G$14,C36="C40/50",'Datensätze - vordefiniert'!$G$15,C36="C45/55",'Datensätze - vordefiniert'!$G$16,C36="C50/60",'Datensätze - vordefiniert'!$G$17),'Datensätze (optional)'!E35)</f>
        <v>0</v>
      </c>
      <c r="E36" s="15">
        <v>0</v>
      </c>
      <c r="F36" s="15">
        <v>0</v>
      </c>
      <c r="G36" s="44">
        <f>IF('Datensätze (optional)'!G35="",IF(F36=0,0,'Datensätze - vordefiniert'!$G$18),'Datensätze (optional)'!G35)</f>
        <v>0</v>
      </c>
      <c r="H36" s="15">
        <v>0</v>
      </c>
      <c r="I36" s="44">
        <f>IF('Datensätze (optional)'!I35="",IF(H36=0,0,'Datensätze - vordefiniert'!$G$19),'Datensätze (optional)'!I35)</f>
        <v>0</v>
      </c>
      <c r="J36" s="12" t="str">
        <v>Bitte auswählen…</v>
      </c>
      <c r="K36" s="18" cm="1">
        <f t="array" ref="K36">IF('Datensätze (optional)'!L35="",_xlfn.IFS(OR(J36="Bitte auswählen…",J36="Sonstiges"),0,J36="Konstruktionsvollholz",'Datensätze - vordefiniert'!$G$21,J36="Brettschichtholz",'Datensätze - vordefiniert'!$G$22),'Datensätze (optional)'!L35)</f>
        <v>0</v>
      </c>
      <c r="L36" s="15">
        <v>0</v>
      </c>
      <c r="M36" s="34">
        <v>0</v>
      </c>
      <c r="N36" s="44">
        <f>IF('Datensätze (optional)'!N35="",IF(M36=0,0,'Datensätze - vordefiniert'!$G$20),'Datensätze (optional)'!N35)</f>
        <v>0</v>
      </c>
      <c r="O36" s="15">
        <f t="shared" si="1"/>
        <v>0</v>
      </c>
      <c r="P36" s="1"/>
      <c r="Q36" s="13"/>
      <c r="R36" s="13"/>
      <c r="S36" s="13"/>
      <c r="T36" s="13"/>
      <c r="U36" s="21"/>
    </row>
    <row r="37" spans="1:21" x14ac:dyDescent="0.25">
      <c r="A37" s="5"/>
      <c r="B37" s="17">
        <v>0</v>
      </c>
      <c r="C37" s="12" t="str">
        <v>Bitte auswählen…</v>
      </c>
      <c r="D37" s="17" cm="1">
        <f t="array" ref="D37">IF('Datensätze (optional)'!E36="",_xlfn.IFS(OR(C37="Bitte auswählen…",C37="Sonstiges"),0,C37="C20/25",'Datensätze - vordefiniert'!$G$11,C37="C25/30",'Datensätze - vordefiniert'!$G$12,C37="C30/37",'Datensätze - vordefiniert'!$G$13,C37="C35/45",'Datensätze - vordefiniert'!$G$14,C37="C40/50",'Datensätze - vordefiniert'!$G$15,C37="C45/55",'Datensätze - vordefiniert'!$G$16,C37="C50/60",'Datensätze - vordefiniert'!$G$17),'Datensätze (optional)'!E36)</f>
        <v>0</v>
      </c>
      <c r="E37" s="15">
        <v>0</v>
      </c>
      <c r="F37" s="15">
        <v>0</v>
      </c>
      <c r="G37" s="44">
        <f>IF('Datensätze (optional)'!G36="",IF(F37=0,0,'Datensätze - vordefiniert'!$G$18),'Datensätze (optional)'!G36)</f>
        <v>0</v>
      </c>
      <c r="H37" s="15">
        <v>0</v>
      </c>
      <c r="I37" s="44">
        <f>IF('Datensätze (optional)'!I36="",IF(H37=0,0,'Datensätze - vordefiniert'!$G$19),'Datensätze (optional)'!I36)</f>
        <v>0</v>
      </c>
      <c r="J37" s="12" t="str">
        <v>Bitte auswählen…</v>
      </c>
      <c r="K37" s="18" cm="1">
        <f t="array" ref="K37">IF('Datensätze (optional)'!L36="",_xlfn.IFS(OR(J37="Bitte auswählen…",J37="Sonstiges"),0,J37="Konstruktionsvollholz",'Datensätze - vordefiniert'!$G$21,J37="Brettschichtholz",'Datensätze - vordefiniert'!$G$22),'Datensätze (optional)'!L36)</f>
        <v>0</v>
      </c>
      <c r="L37" s="15">
        <v>0</v>
      </c>
      <c r="M37" s="34">
        <v>0</v>
      </c>
      <c r="N37" s="44">
        <f>IF('Datensätze (optional)'!N36="",IF(M37=0,0,'Datensätze - vordefiniert'!$G$20),'Datensätze (optional)'!N36)</f>
        <v>0</v>
      </c>
      <c r="O37" s="15">
        <f t="shared" si="1"/>
        <v>0</v>
      </c>
      <c r="P37" s="1"/>
      <c r="Q37" s="13"/>
      <c r="R37" s="13"/>
      <c r="S37" s="13"/>
      <c r="T37" s="13"/>
      <c r="U37" s="21"/>
    </row>
    <row r="38" spans="1:21" x14ac:dyDescent="0.25">
      <c r="A38" s="5"/>
      <c r="B38" s="17">
        <v>0</v>
      </c>
      <c r="C38" s="12" t="str">
        <v>Bitte auswählen…</v>
      </c>
      <c r="D38" s="17" cm="1">
        <f t="array" ref="D38">IF('Datensätze (optional)'!E37="",_xlfn.IFS(OR(C38="Bitte auswählen…",C38="Sonstiges"),0,C38="C20/25",'Datensätze - vordefiniert'!$G$11,C38="C25/30",'Datensätze - vordefiniert'!$G$12,C38="C30/37",'Datensätze - vordefiniert'!$G$13,C38="C35/45",'Datensätze - vordefiniert'!$G$14,C38="C40/50",'Datensätze - vordefiniert'!$G$15,C38="C45/55",'Datensätze - vordefiniert'!$G$16,C38="C50/60",'Datensätze - vordefiniert'!$G$17),'Datensätze (optional)'!E37)</f>
        <v>0</v>
      </c>
      <c r="E38" s="15">
        <v>0</v>
      </c>
      <c r="F38" s="15">
        <v>0</v>
      </c>
      <c r="G38" s="44">
        <f>IF('Datensätze (optional)'!G37="",IF(F38=0,0,'Datensätze - vordefiniert'!$G$18),'Datensätze (optional)'!G37)</f>
        <v>0</v>
      </c>
      <c r="H38" s="15">
        <v>0</v>
      </c>
      <c r="I38" s="44">
        <f>IF('Datensätze (optional)'!I37="",IF(H38=0,0,'Datensätze - vordefiniert'!$G$19),'Datensätze (optional)'!I37)</f>
        <v>0</v>
      </c>
      <c r="J38" s="12" t="str">
        <v>Bitte auswählen…</v>
      </c>
      <c r="K38" s="18" cm="1">
        <f t="array" ref="K38">IF('Datensätze (optional)'!L37="",_xlfn.IFS(OR(J38="Bitte auswählen…",J38="Sonstiges"),0,J38="Konstruktionsvollholz",'Datensätze - vordefiniert'!$G$21,J38="Brettschichtholz",'Datensätze - vordefiniert'!$G$22),'Datensätze (optional)'!L37)</f>
        <v>0</v>
      </c>
      <c r="L38" s="15">
        <v>0</v>
      </c>
      <c r="M38" s="34">
        <v>0</v>
      </c>
      <c r="N38" s="44">
        <f>IF('Datensätze (optional)'!N37="",IF(M38=0,0,'Datensätze - vordefiniert'!$G$20),'Datensätze (optional)'!N37)</f>
        <v>0</v>
      </c>
      <c r="O38" s="15">
        <f t="shared" si="1"/>
        <v>0</v>
      </c>
      <c r="P38" s="1"/>
      <c r="Q38" s="13"/>
      <c r="R38" s="13"/>
      <c r="S38" s="13"/>
      <c r="T38" s="13"/>
      <c r="U38" s="21"/>
    </row>
    <row r="39" spans="1:21" x14ac:dyDescent="0.25">
      <c r="A39" s="5"/>
      <c r="B39" s="17">
        <v>0</v>
      </c>
      <c r="C39" s="12" t="str">
        <v>Bitte auswählen…</v>
      </c>
      <c r="D39" s="17" cm="1">
        <f t="array" ref="D39">IF('Datensätze (optional)'!E38="",_xlfn.IFS(OR(C39="Bitte auswählen…",C39="Sonstiges"),0,C39="C20/25",'Datensätze - vordefiniert'!$G$11,C39="C25/30",'Datensätze - vordefiniert'!$G$12,C39="C30/37",'Datensätze - vordefiniert'!$G$13,C39="C35/45",'Datensätze - vordefiniert'!$G$14,C39="C40/50",'Datensätze - vordefiniert'!$G$15,C39="C45/55",'Datensätze - vordefiniert'!$G$16,C39="C50/60",'Datensätze - vordefiniert'!$G$17),'Datensätze (optional)'!E38)</f>
        <v>0</v>
      </c>
      <c r="E39" s="15">
        <v>0</v>
      </c>
      <c r="F39" s="15">
        <v>0</v>
      </c>
      <c r="G39" s="44">
        <f>IF('Datensätze (optional)'!G38="",IF(F39=0,0,'Datensätze - vordefiniert'!$G$18),'Datensätze (optional)'!G38)</f>
        <v>0</v>
      </c>
      <c r="H39" s="15">
        <v>0</v>
      </c>
      <c r="I39" s="44">
        <f>IF('Datensätze (optional)'!I38="",IF(H39=0,0,'Datensätze - vordefiniert'!$G$19),'Datensätze (optional)'!I38)</f>
        <v>0</v>
      </c>
      <c r="J39" s="12" t="str">
        <v>Bitte auswählen…</v>
      </c>
      <c r="K39" s="18" cm="1">
        <f t="array" ref="K39">IF('Datensätze (optional)'!L38="",_xlfn.IFS(OR(J39="Bitte auswählen…",J39="Sonstiges"),0,J39="Konstruktionsvollholz",'Datensätze - vordefiniert'!$G$21,J39="Brettschichtholz",'Datensätze - vordefiniert'!$G$22),'Datensätze (optional)'!L38)</f>
        <v>0</v>
      </c>
      <c r="L39" s="15">
        <v>0</v>
      </c>
      <c r="M39" s="34">
        <v>0</v>
      </c>
      <c r="N39" s="44">
        <f>IF('Datensätze (optional)'!N38="",IF(M39=0,0,'Datensätze - vordefiniert'!$G$20),'Datensätze (optional)'!N38)</f>
        <v>0</v>
      </c>
      <c r="O39" s="15">
        <f t="shared" si="1"/>
        <v>0</v>
      </c>
      <c r="P39" s="1"/>
      <c r="Q39" s="13"/>
      <c r="R39" s="13"/>
      <c r="S39" s="13"/>
      <c r="T39" s="13"/>
      <c r="U39" s="21"/>
    </row>
    <row r="40" spans="1:21" x14ac:dyDescent="0.25">
      <c r="A40" s="5"/>
      <c r="B40" s="17">
        <v>0</v>
      </c>
      <c r="C40" s="12" t="str">
        <v>Bitte auswählen…</v>
      </c>
      <c r="D40" s="17" cm="1">
        <f t="array" ref="D40">IF('Datensätze (optional)'!E39="",_xlfn.IFS(OR(C40="Bitte auswählen…",C40="Sonstiges"),0,C40="C20/25",'Datensätze - vordefiniert'!$G$11,C40="C25/30",'Datensätze - vordefiniert'!$G$12,C40="C30/37",'Datensätze - vordefiniert'!$G$13,C40="C35/45",'Datensätze - vordefiniert'!$G$14,C40="C40/50",'Datensätze - vordefiniert'!$G$15,C40="C45/55",'Datensätze - vordefiniert'!$G$16,C40="C50/60",'Datensätze - vordefiniert'!$G$17),'Datensätze (optional)'!E39)</f>
        <v>0</v>
      </c>
      <c r="E40" s="15">
        <v>0</v>
      </c>
      <c r="F40" s="15">
        <v>0</v>
      </c>
      <c r="G40" s="44">
        <f>IF('Datensätze (optional)'!G39="",IF(F40=0,0,'Datensätze - vordefiniert'!$G$18),'Datensätze (optional)'!G39)</f>
        <v>0</v>
      </c>
      <c r="H40" s="15">
        <v>0</v>
      </c>
      <c r="I40" s="44">
        <f>IF('Datensätze (optional)'!I39="",IF(H40=0,0,'Datensätze - vordefiniert'!$G$19),'Datensätze (optional)'!I39)</f>
        <v>0</v>
      </c>
      <c r="J40" s="12" t="str">
        <v>Bitte auswählen…</v>
      </c>
      <c r="K40" s="18" cm="1">
        <f t="array" ref="K40">IF('Datensätze (optional)'!L39="",_xlfn.IFS(OR(J40="Bitte auswählen…",J40="Sonstiges"),0,J40="Konstruktionsvollholz",'Datensätze - vordefiniert'!$G$21,J40="Brettschichtholz",'Datensätze - vordefiniert'!$G$22),'Datensätze (optional)'!L39)</f>
        <v>0</v>
      </c>
      <c r="L40" s="15">
        <v>0</v>
      </c>
      <c r="M40" s="34">
        <v>0</v>
      </c>
      <c r="N40" s="44">
        <f>IF('Datensätze (optional)'!N39="",IF(M40=0,0,'Datensätze - vordefiniert'!$G$20),'Datensätze (optional)'!N39)</f>
        <v>0</v>
      </c>
      <c r="O40" s="15">
        <f t="shared" si="1"/>
        <v>0</v>
      </c>
      <c r="P40" s="1"/>
      <c r="Q40" s="13"/>
      <c r="R40" s="13"/>
      <c r="S40" s="13"/>
      <c r="T40" s="13"/>
      <c r="U40" s="21"/>
    </row>
    <row r="41" spans="1:21" x14ac:dyDescent="0.25">
      <c r="A41" s="5"/>
      <c r="B41" s="17">
        <v>0</v>
      </c>
      <c r="C41" s="12" t="str">
        <v>Bitte auswählen…</v>
      </c>
      <c r="D41" s="17" cm="1">
        <f t="array" ref="D41">IF('Datensätze (optional)'!E40="",_xlfn.IFS(OR(C41="Bitte auswählen…",C41="Sonstiges"),0,C41="C20/25",'Datensätze - vordefiniert'!$G$11,C41="C25/30",'Datensätze - vordefiniert'!$G$12,C41="C30/37",'Datensätze - vordefiniert'!$G$13,C41="C35/45",'Datensätze - vordefiniert'!$G$14,C41="C40/50",'Datensätze - vordefiniert'!$G$15,C41="C45/55",'Datensätze - vordefiniert'!$G$16,C41="C50/60",'Datensätze - vordefiniert'!$G$17),'Datensätze (optional)'!E40)</f>
        <v>0</v>
      </c>
      <c r="E41" s="15">
        <v>0</v>
      </c>
      <c r="F41" s="15">
        <v>0</v>
      </c>
      <c r="G41" s="44">
        <f>IF('Datensätze (optional)'!G40="",IF(F41=0,0,'Datensätze - vordefiniert'!$G$18),'Datensätze (optional)'!G40)</f>
        <v>0</v>
      </c>
      <c r="H41" s="15">
        <v>0</v>
      </c>
      <c r="I41" s="44">
        <f>IF('Datensätze (optional)'!I40="",IF(H41=0,0,'Datensätze - vordefiniert'!$G$19),'Datensätze (optional)'!I40)</f>
        <v>0</v>
      </c>
      <c r="J41" s="12" t="str">
        <v>Bitte auswählen…</v>
      </c>
      <c r="K41" s="18" cm="1">
        <f t="array" ref="K41">IF('Datensätze (optional)'!L40="",_xlfn.IFS(OR(J41="Bitte auswählen…",J41="Sonstiges"),0,J41="Konstruktionsvollholz",'Datensätze - vordefiniert'!$G$21,J41="Brettschichtholz",'Datensätze - vordefiniert'!$G$22),'Datensätze (optional)'!L40)</f>
        <v>0</v>
      </c>
      <c r="L41" s="15">
        <v>0</v>
      </c>
      <c r="M41" s="34">
        <v>0</v>
      </c>
      <c r="N41" s="44">
        <f>IF('Datensätze (optional)'!N40="",IF(M41=0,0,'Datensätze - vordefiniert'!$G$20),'Datensätze (optional)'!N40)</f>
        <v>0</v>
      </c>
      <c r="O41" s="15">
        <f t="shared" si="1"/>
        <v>0</v>
      </c>
      <c r="P41" s="1"/>
      <c r="Q41" s="13"/>
      <c r="R41" s="13"/>
      <c r="S41" s="13"/>
      <c r="T41" s="13"/>
      <c r="U41" s="21"/>
    </row>
    <row r="42" spans="1:21" x14ac:dyDescent="0.25">
      <c r="A42" s="5"/>
      <c r="B42" s="17">
        <v>0</v>
      </c>
      <c r="C42" s="12" t="str">
        <v>Bitte auswählen…</v>
      </c>
      <c r="D42" s="17" cm="1">
        <f t="array" ref="D42">IF('Datensätze (optional)'!E41="",_xlfn.IFS(OR(C42="Bitte auswählen…",C42="Sonstiges"),0,C42="C20/25",'Datensätze - vordefiniert'!$G$11,C42="C25/30",'Datensätze - vordefiniert'!$G$12,C42="C30/37",'Datensätze - vordefiniert'!$G$13,C42="C35/45",'Datensätze - vordefiniert'!$G$14,C42="C40/50",'Datensätze - vordefiniert'!$G$15,C42="C45/55",'Datensätze - vordefiniert'!$G$16,C42="C50/60",'Datensätze - vordefiniert'!$G$17),'Datensätze (optional)'!E41)</f>
        <v>0</v>
      </c>
      <c r="E42" s="15">
        <v>0</v>
      </c>
      <c r="F42" s="15">
        <v>0</v>
      </c>
      <c r="G42" s="44">
        <f>IF('Datensätze (optional)'!G41="",IF(F42=0,0,'Datensätze - vordefiniert'!$G$18),'Datensätze (optional)'!G41)</f>
        <v>0</v>
      </c>
      <c r="H42" s="15">
        <v>0</v>
      </c>
      <c r="I42" s="44">
        <f>IF('Datensätze (optional)'!I41="",IF(H42=0,0,'Datensätze - vordefiniert'!$G$19),'Datensätze (optional)'!I41)</f>
        <v>0</v>
      </c>
      <c r="J42" s="12" t="str">
        <v>Bitte auswählen…</v>
      </c>
      <c r="K42" s="18" cm="1">
        <f t="array" ref="K42">IF('Datensätze (optional)'!L41="",_xlfn.IFS(OR(J42="Bitte auswählen…",J42="Sonstiges"),0,J42="Konstruktionsvollholz",'Datensätze - vordefiniert'!$G$21,J42="Brettschichtholz",'Datensätze - vordefiniert'!$G$22),'Datensätze (optional)'!L41)</f>
        <v>0</v>
      </c>
      <c r="L42" s="15">
        <v>0</v>
      </c>
      <c r="M42" s="34">
        <v>0</v>
      </c>
      <c r="N42" s="44">
        <f>IF('Datensätze (optional)'!N41="",IF(M42=0,0,'Datensätze - vordefiniert'!$G$20),'Datensätze (optional)'!N41)</f>
        <v>0</v>
      </c>
      <c r="O42" s="15">
        <f t="shared" si="1"/>
        <v>0</v>
      </c>
      <c r="P42" s="1"/>
      <c r="Q42" s="13"/>
      <c r="R42" s="13"/>
      <c r="S42" s="13"/>
      <c r="T42" s="13"/>
      <c r="U42" s="21"/>
    </row>
    <row r="43" spans="1:21" x14ac:dyDescent="0.25">
      <c r="A43" s="5"/>
      <c r="B43" s="17">
        <v>0</v>
      </c>
      <c r="C43" s="12" t="str">
        <v>Bitte auswählen…</v>
      </c>
      <c r="D43" s="17" cm="1">
        <f t="array" ref="D43">IF('Datensätze (optional)'!E42="",_xlfn.IFS(OR(C43="Bitte auswählen…",C43="Sonstiges"),0,C43="C20/25",'Datensätze - vordefiniert'!$G$11,C43="C25/30",'Datensätze - vordefiniert'!$G$12,C43="C30/37",'Datensätze - vordefiniert'!$G$13,C43="C35/45",'Datensätze - vordefiniert'!$G$14,C43="C40/50",'Datensätze - vordefiniert'!$G$15,C43="C45/55",'Datensätze - vordefiniert'!$G$16,C43="C50/60",'Datensätze - vordefiniert'!$G$17),'Datensätze (optional)'!E42)</f>
        <v>0</v>
      </c>
      <c r="E43" s="15">
        <v>0</v>
      </c>
      <c r="F43" s="15">
        <v>0</v>
      </c>
      <c r="G43" s="44">
        <f>IF('Datensätze (optional)'!G42="",IF(F43=0,0,'Datensätze - vordefiniert'!$G$18),'Datensätze (optional)'!G42)</f>
        <v>0</v>
      </c>
      <c r="H43" s="15">
        <v>0</v>
      </c>
      <c r="I43" s="44">
        <f>IF('Datensätze (optional)'!I42="",IF(H43=0,0,'Datensätze - vordefiniert'!$G$19),'Datensätze (optional)'!I42)</f>
        <v>0</v>
      </c>
      <c r="J43" s="12" t="str">
        <v>Bitte auswählen…</v>
      </c>
      <c r="K43" s="18" cm="1">
        <f t="array" ref="K43">IF('Datensätze (optional)'!L42="",_xlfn.IFS(OR(J43="Bitte auswählen…",J43="Sonstiges"),0,J43="Konstruktionsvollholz",'Datensätze - vordefiniert'!$G$21,J43="Brettschichtholz",'Datensätze - vordefiniert'!$G$22),'Datensätze (optional)'!L42)</f>
        <v>0</v>
      </c>
      <c r="L43" s="15">
        <v>0</v>
      </c>
      <c r="M43" s="34">
        <v>0</v>
      </c>
      <c r="N43" s="44">
        <f>IF('Datensätze (optional)'!N42="",IF(M43=0,0,'Datensätze - vordefiniert'!$G$20),'Datensätze (optional)'!N42)</f>
        <v>0</v>
      </c>
      <c r="O43" s="15">
        <f t="shared" si="1"/>
        <v>0</v>
      </c>
      <c r="P43" s="1"/>
      <c r="Q43" s="13"/>
      <c r="R43" s="13"/>
      <c r="S43" s="13"/>
      <c r="T43" s="13"/>
      <c r="U43" s="21"/>
    </row>
    <row r="44" spans="1:21" x14ac:dyDescent="0.25">
      <c r="A44" s="5"/>
      <c r="B44" s="17">
        <v>0</v>
      </c>
      <c r="C44" s="12" t="str">
        <v>Bitte auswählen…</v>
      </c>
      <c r="D44" s="17" cm="1">
        <f t="array" ref="D44">IF('Datensätze (optional)'!E43="",_xlfn.IFS(OR(C44="Bitte auswählen…",C44="Sonstiges"),0,C44="C20/25",'Datensätze - vordefiniert'!$G$11,C44="C25/30",'Datensätze - vordefiniert'!$G$12,C44="C30/37",'Datensätze - vordefiniert'!$G$13,C44="C35/45",'Datensätze - vordefiniert'!$G$14,C44="C40/50",'Datensätze - vordefiniert'!$G$15,C44="C45/55",'Datensätze - vordefiniert'!$G$16,C44="C50/60",'Datensätze - vordefiniert'!$G$17),'Datensätze (optional)'!E43)</f>
        <v>0</v>
      </c>
      <c r="E44" s="15">
        <v>0</v>
      </c>
      <c r="F44" s="15">
        <v>0</v>
      </c>
      <c r="G44" s="44">
        <f>IF('Datensätze (optional)'!G43="",IF(F44=0,0,'Datensätze - vordefiniert'!$G$18),'Datensätze (optional)'!G43)</f>
        <v>0</v>
      </c>
      <c r="H44" s="15">
        <v>0</v>
      </c>
      <c r="I44" s="44">
        <f>IF('Datensätze (optional)'!I43="",IF(H44=0,0,'Datensätze - vordefiniert'!$G$19),'Datensätze (optional)'!I43)</f>
        <v>0</v>
      </c>
      <c r="J44" s="12" t="str">
        <v>Bitte auswählen…</v>
      </c>
      <c r="K44" s="18" cm="1">
        <f t="array" ref="K44">IF('Datensätze (optional)'!L43="",_xlfn.IFS(OR(J44="Bitte auswählen…",J44="Sonstiges"),0,J44="Konstruktionsvollholz",'Datensätze - vordefiniert'!$G$21,J44="Brettschichtholz",'Datensätze - vordefiniert'!$G$22),'Datensätze (optional)'!L43)</f>
        <v>0</v>
      </c>
      <c r="L44" s="15">
        <v>0</v>
      </c>
      <c r="M44" s="34">
        <v>0</v>
      </c>
      <c r="N44" s="44">
        <f>IF('Datensätze (optional)'!N43="",IF(M44=0,0,'Datensätze - vordefiniert'!$G$20),'Datensätze (optional)'!N43)</f>
        <v>0</v>
      </c>
      <c r="O44" s="15">
        <f t="shared" si="1"/>
        <v>0</v>
      </c>
      <c r="P44" s="1"/>
      <c r="Q44" s="13"/>
      <c r="R44" s="13"/>
      <c r="S44" s="13"/>
      <c r="T44" s="13"/>
      <c r="U44" s="21"/>
    </row>
    <row r="45" spans="1:21" x14ac:dyDescent="0.25">
      <c r="A45" s="5"/>
      <c r="B45" s="17">
        <v>0</v>
      </c>
      <c r="C45" s="12" t="str">
        <v>Bitte auswählen…</v>
      </c>
      <c r="D45" s="17" cm="1">
        <f t="array" ref="D45">IF('Datensätze (optional)'!E44="",_xlfn.IFS(OR(C45="Bitte auswählen…",C45="Sonstiges"),0,C45="C20/25",'Datensätze - vordefiniert'!$G$11,C45="C25/30",'Datensätze - vordefiniert'!$G$12,C45="C30/37",'Datensätze - vordefiniert'!$G$13,C45="C35/45",'Datensätze - vordefiniert'!$G$14,C45="C40/50",'Datensätze - vordefiniert'!$G$15,C45="C45/55",'Datensätze - vordefiniert'!$G$16,C45="C50/60",'Datensätze - vordefiniert'!$G$17),'Datensätze (optional)'!E44)</f>
        <v>0</v>
      </c>
      <c r="E45" s="15">
        <v>0</v>
      </c>
      <c r="F45" s="15">
        <v>0</v>
      </c>
      <c r="G45" s="44">
        <f>IF('Datensätze (optional)'!G44="",IF(F45=0,0,'Datensätze - vordefiniert'!$G$18),'Datensätze (optional)'!G44)</f>
        <v>0</v>
      </c>
      <c r="H45" s="15">
        <v>0</v>
      </c>
      <c r="I45" s="44">
        <f>IF('Datensätze (optional)'!I44="",IF(H45=0,0,'Datensätze - vordefiniert'!$G$19),'Datensätze (optional)'!I44)</f>
        <v>0</v>
      </c>
      <c r="J45" s="12" t="str">
        <v>Bitte auswählen…</v>
      </c>
      <c r="K45" s="18" cm="1">
        <f t="array" ref="K45">IF('Datensätze (optional)'!L44="",_xlfn.IFS(OR(J45="Bitte auswählen…",J45="Sonstiges"),0,J45="Konstruktionsvollholz",'Datensätze - vordefiniert'!$G$21,J45="Brettschichtholz",'Datensätze - vordefiniert'!$G$22),'Datensätze (optional)'!L44)</f>
        <v>0</v>
      </c>
      <c r="L45" s="15">
        <v>0</v>
      </c>
      <c r="M45" s="34">
        <v>0</v>
      </c>
      <c r="N45" s="44">
        <f>IF('Datensätze (optional)'!N44="",IF(M45=0,0,'Datensätze - vordefiniert'!$G$20),'Datensätze (optional)'!N44)</f>
        <v>0</v>
      </c>
      <c r="O45" s="15">
        <f t="shared" si="1"/>
        <v>0</v>
      </c>
      <c r="P45" s="1"/>
      <c r="Q45" s="13"/>
      <c r="R45" s="13"/>
      <c r="S45" s="13"/>
      <c r="T45" s="13"/>
      <c r="U45" s="21"/>
    </row>
    <row r="46" spans="1:21" ht="16.5" x14ac:dyDescent="0.3">
      <c r="A46" s="5"/>
      <c r="B46" s="1"/>
      <c r="C46" s="13"/>
      <c r="D46" s="13"/>
      <c r="E46" s="13"/>
      <c r="F46" s="16"/>
      <c r="G46" s="13"/>
      <c r="H46" s="13"/>
      <c r="I46" s="13"/>
      <c r="J46" s="13"/>
      <c r="K46" s="13"/>
      <c r="L46" s="16"/>
      <c r="M46" s="13"/>
      <c r="N46" s="149" t="s">
        <v>166</v>
      </c>
      <c r="O46" s="26">
        <f>SUM(O34:O45)</f>
        <v>0</v>
      </c>
      <c r="P46" s="1"/>
      <c r="Q46" s="13"/>
      <c r="R46" s="13"/>
      <c r="S46" s="13"/>
      <c r="T46" s="13"/>
      <c r="U46" s="21"/>
    </row>
    <row r="47" spans="1:21" ht="8.25" customHeight="1" x14ac:dyDescent="0.25">
      <c r="A47" s="5"/>
      <c r="B47" s="1"/>
      <c r="C47" s="1"/>
      <c r="D47" s="2"/>
      <c r="E47" s="2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21"/>
    </row>
    <row r="48" spans="1:21" ht="15.75" x14ac:dyDescent="0.25">
      <c r="A48" s="9"/>
      <c r="B48" s="157" t="s">
        <v>46</v>
      </c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231"/>
    </row>
    <row r="49" spans="1:21" ht="8.25" customHeight="1" x14ac:dyDescent="0.25">
      <c r="A49" s="5"/>
      <c r="B49" s="1"/>
      <c r="C49" s="1"/>
      <c r="D49" s="2"/>
      <c r="E49" s="2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21"/>
    </row>
    <row r="50" spans="1:21" ht="18.75" x14ac:dyDescent="0.35">
      <c r="A50" s="5"/>
      <c r="B50" s="28" t="s">
        <v>44</v>
      </c>
      <c r="C50" s="22" t="s">
        <v>5</v>
      </c>
      <c r="D50" s="22" t="s">
        <v>120</v>
      </c>
      <c r="E50" s="22" t="s">
        <v>110</v>
      </c>
      <c r="F50" s="22" t="s">
        <v>111</v>
      </c>
      <c r="G50" s="22" t="s">
        <v>120</v>
      </c>
      <c r="H50" s="22" t="s">
        <v>87</v>
      </c>
      <c r="I50" s="22" t="s">
        <v>120</v>
      </c>
      <c r="J50" s="22" t="s">
        <v>6</v>
      </c>
      <c r="K50" s="22" t="s">
        <v>120</v>
      </c>
      <c r="L50" s="22" t="s">
        <v>112</v>
      </c>
      <c r="M50" s="22" t="s">
        <v>105</v>
      </c>
      <c r="N50" s="22" t="s">
        <v>120</v>
      </c>
      <c r="O50" s="25" t="s">
        <v>194</v>
      </c>
      <c r="P50" s="1"/>
      <c r="Q50" s="13"/>
      <c r="R50" s="13"/>
      <c r="S50" s="13"/>
      <c r="T50" s="13"/>
      <c r="U50" s="21"/>
    </row>
    <row r="51" spans="1:21" ht="18.75" x14ac:dyDescent="0.35">
      <c r="A51" s="5"/>
      <c r="B51" s="19"/>
      <c r="C51" s="20"/>
      <c r="D51" s="33" t="s">
        <v>170</v>
      </c>
      <c r="E51" s="20" t="s">
        <v>161</v>
      </c>
      <c r="F51" s="20" t="s">
        <v>163</v>
      </c>
      <c r="G51" s="33" t="s">
        <v>195</v>
      </c>
      <c r="H51" s="20" t="s">
        <v>163</v>
      </c>
      <c r="I51" s="33" t="s">
        <v>195</v>
      </c>
      <c r="J51" s="29"/>
      <c r="K51" s="33" t="s">
        <v>170</v>
      </c>
      <c r="L51" s="20" t="s">
        <v>161</v>
      </c>
      <c r="M51" s="20" t="s">
        <v>163</v>
      </c>
      <c r="N51" s="33" t="s">
        <v>195</v>
      </c>
      <c r="O51" s="33" t="s">
        <v>165</v>
      </c>
      <c r="P51" s="24"/>
      <c r="Q51" s="13"/>
      <c r="R51" s="13"/>
      <c r="S51" s="13"/>
      <c r="T51" s="13"/>
      <c r="U51" s="21"/>
    </row>
    <row r="52" spans="1:21" x14ac:dyDescent="0.25">
      <c r="A52" s="5"/>
      <c r="B52" s="17" cm="1">
        <f t="array" ref="B52:B63">Eingabeformular!B72:B83</f>
        <v>0</v>
      </c>
      <c r="C52" s="12" t="str" cm="1">
        <f t="array" ref="C52:C63">Eingabeformular!D72:D83</f>
        <v>Bitte auswählen…</v>
      </c>
      <c r="D52" s="17" cm="1">
        <f t="array" ref="D52">IF('Datensätze (optional)'!E50="",_xlfn.IFS(OR(C52="Bitte auswählen…",C52="Sonstiges"),0,C52="C20/25",'Datensätze - vordefiniert'!$G$11,C52="C25/30",'Datensätze - vordefiniert'!$G$12,C52="C30/37",'Datensätze - vordefiniert'!$G$13,C52="C35/45",'Datensätze - vordefiniert'!$G$14,C52="C40/50",'Datensätze - vordefiniert'!$G$15,C52="C45/55",'Datensätze - vordefiniert'!$G$16,C52="C50/60",'Datensätze - vordefiniert'!$G$17),'Datensätze (optional)'!E50)</f>
        <v>0</v>
      </c>
      <c r="E52" s="15" cm="1">
        <f t="array" ref="E52:E63">Eingabeformular!E72:E83</f>
        <v>0</v>
      </c>
      <c r="F52" s="15" cm="1">
        <f t="array" ref="F52:F63">Eingabeformular!F72:F83</f>
        <v>0</v>
      </c>
      <c r="G52" s="44">
        <f>IF('Datensätze (optional)'!G50="",IF(F52=0,0,'Datensätze - vordefiniert'!$G$18),'Datensätze (optional)'!G50)</f>
        <v>0</v>
      </c>
      <c r="H52" s="15" cm="1">
        <f t="array" ref="H52:H63">Eingabeformular!G72:G83</f>
        <v>0</v>
      </c>
      <c r="I52" s="44">
        <f>IF('Datensätze (optional)'!I50="",IF(H52=0,0,'Datensätze - vordefiniert'!$G$19),'Datensätze (optional)'!I50)</f>
        <v>0</v>
      </c>
      <c r="J52" s="12" t="str" cm="1">
        <f t="array" ref="J52:J63">Eingabeformular!H72:H83</f>
        <v>Bitte auswählen…</v>
      </c>
      <c r="K52" s="18" cm="1">
        <f t="array" ref="K52">IF('Datensätze (optional)'!L50="",_xlfn.IFS(OR(J52="Bitte auswählen…",J52="Sonstiges"),0,J52="Konstruktionsvollholz",'Datensätze - vordefiniert'!$G$21,J52="Brettschichtholz",'Datensätze - vordefiniert'!$G$22),'Datensätze (optional)'!L50)</f>
        <v>0</v>
      </c>
      <c r="L52" s="15" cm="1">
        <f t="array" ref="L52:L63">Eingabeformular!I72:I83</f>
        <v>0</v>
      </c>
      <c r="M52" s="34" cm="1">
        <f t="array" ref="M52:M63">Eingabeformular!J72:J83</f>
        <v>0</v>
      </c>
      <c r="N52" s="44">
        <f>IF('Datensätze (optional)'!N50="",IF(M52=0,0,'Datensätze - vordefiniert'!$G$20),'Datensätze (optional)'!N50)</f>
        <v>0</v>
      </c>
      <c r="O52" s="15">
        <f>IF($D$27=0,0,(E52*D52+F52*G52+H52*I52+L52*K52+M52*N52)/$D$27)</f>
        <v>0</v>
      </c>
      <c r="P52" s="1"/>
      <c r="Q52" s="13"/>
      <c r="R52" s="13"/>
      <c r="S52" s="13"/>
      <c r="T52" s="13"/>
      <c r="U52" s="21"/>
    </row>
    <row r="53" spans="1:21" x14ac:dyDescent="0.25">
      <c r="A53" s="5"/>
      <c r="B53" s="17">
        <v>0</v>
      </c>
      <c r="C53" s="12" t="str">
        <v>Bitte auswählen…</v>
      </c>
      <c r="D53" s="17" cm="1">
        <f t="array" ref="D53">IF('Datensätze (optional)'!E51="",_xlfn.IFS(OR(C53="Bitte auswählen…",C53="Sonstiges"),0,C53="C20/25",'Datensätze - vordefiniert'!$G$11,C53="C25/30",'Datensätze - vordefiniert'!$G$12,C53="C30/37",'Datensätze - vordefiniert'!$G$13,C53="C35/45",'Datensätze - vordefiniert'!$G$14,C53="C40/50",'Datensätze - vordefiniert'!$G$15,C53="C45/55",'Datensätze - vordefiniert'!$G$16,C53="C50/60",'Datensätze - vordefiniert'!$G$17),'Datensätze (optional)'!E51)</f>
        <v>0</v>
      </c>
      <c r="E53" s="15">
        <v>0</v>
      </c>
      <c r="F53" s="15">
        <v>0</v>
      </c>
      <c r="G53" s="44">
        <f>IF('Datensätze (optional)'!G51="",IF(F53=0,0,'Datensätze - vordefiniert'!$G$18),'Datensätze (optional)'!G51)</f>
        <v>0</v>
      </c>
      <c r="H53" s="15">
        <v>0</v>
      </c>
      <c r="I53" s="44">
        <f>IF('Datensätze (optional)'!I51="",IF(H53=0,0,'Datensätze - vordefiniert'!$G$19),'Datensätze (optional)'!I51)</f>
        <v>0</v>
      </c>
      <c r="J53" s="12" t="str">
        <v>Bitte auswählen…</v>
      </c>
      <c r="K53" s="18" cm="1">
        <f t="array" ref="K53">IF('Datensätze (optional)'!L51="",_xlfn.IFS(OR(J53="Bitte auswählen…",J53="Sonstiges"),0,J53="Konstruktionsvollholz",'Datensätze - vordefiniert'!$G$21,J53="Brettschichtholz",'Datensätze - vordefiniert'!$G$22),'Datensätze (optional)'!L51)</f>
        <v>0</v>
      </c>
      <c r="L53" s="15">
        <v>0</v>
      </c>
      <c r="M53" s="34">
        <v>0</v>
      </c>
      <c r="N53" s="44">
        <f>IF('Datensätze (optional)'!N51="",IF(M53=0,0,'Datensätze - vordefiniert'!$G$20),'Datensätze (optional)'!N51)</f>
        <v>0</v>
      </c>
      <c r="O53" s="15">
        <f t="shared" ref="O53:O63" si="2">IF($D$27=0,0,(E53*D53+F53*G53+H53*I53+L53*K53+M53*N53)/$D$27)</f>
        <v>0</v>
      </c>
      <c r="P53" s="23"/>
      <c r="Q53" s="13"/>
      <c r="R53" s="13"/>
      <c r="S53" s="13"/>
      <c r="T53" s="13"/>
      <c r="U53" s="21"/>
    </row>
    <row r="54" spans="1:21" x14ac:dyDescent="0.25">
      <c r="A54" s="5"/>
      <c r="B54" s="17">
        <v>0</v>
      </c>
      <c r="C54" s="12" t="str">
        <v>Bitte auswählen…</v>
      </c>
      <c r="D54" s="17" cm="1">
        <f t="array" ref="D54">IF('Datensätze (optional)'!E52="",_xlfn.IFS(OR(C54="Bitte auswählen…",C54="Sonstiges"),0,C54="C20/25",'Datensätze - vordefiniert'!$G$11,C54="C25/30",'Datensätze - vordefiniert'!$G$12,C54="C30/37",'Datensätze - vordefiniert'!$G$13,C54="C35/45",'Datensätze - vordefiniert'!$G$14,C54="C40/50",'Datensätze - vordefiniert'!$G$15,C54="C45/55",'Datensätze - vordefiniert'!$G$16,C54="C50/60",'Datensätze - vordefiniert'!$G$17),'Datensätze (optional)'!E52)</f>
        <v>0</v>
      </c>
      <c r="E54" s="15">
        <v>0</v>
      </c>
      <c r="F54" s="15">
        <v>0</v>
      </c>
      <c r="G54" s="44">
        <f>IF('Datensätze (optional)'!G52="",IF(F54=0,0,'Datensätze - vordefiniert'!$G$18),'Datensätze (optional)'!G52)</f>
        <v>0</v>
      </c>
      <c r="H54" s="15">
        <v>0</v>
      </c>
      <c r="I54" s="44">
        <f>IF('Datensätze (optional)'!I52="",IF(H54=0,0,'Datensätze - vordefiniert'!$G$19),'Datensätze (optional)'!I52)</f>
        <v>0</v>
      </c>
      <c r="J54" s="12" t="str">
        <v>Bitte auswählen…</v>
      </c>
      <c r="K54" s="18" cm="1">
        <f t="array" ref="K54">IF('Datensätze (optional)'!L52="",_xlfn.IFS(OR(J54="Bitte auswählen…",J54="Sonstiges"),0,J54="Konstruktionsvollholz",'Datensätze - vordefiniert'!$G$21,J54="Brettschichtholz",'Datensätze - vordefiniert'!$G$22),'Datensätze (optional)'!L52)</f>
        <v>0</v>
      </c>
      <c r="L54" s="15">
        <v>0</v>
      </c>
      <c r="M54" s="34">
        <v>0</v>
      </c>
      <c r="N54" s="44">
        <f>IF('Datensätze (optional)'!N52="",IF(M54=0,0,'Datensätze - vordefiniert'!$G$20),'Datensätze (optional)'!N52)</f>
        <v>0</v>
      </c>
      <c r="O54" s="15">
        <f t="shared" si="2"/>
        <v>0</v>
      </c>
      <c r="P54" s="23"/>
      <c r="Q54" s="13"/>
      <c r="R54" s="13"/>
      <c r="S54" s="13"/>
      <c r="T54" s="13"/>
      <c r="U54" s="21"/>
    </row>
    <row r="55" spans="1:21" x14ac:dyDescent="0.25">
      <c r="A55" s="5"/>
      <c r="B55" s="17">
        <v>0</v>
      </c>
      <c r="C55" s="12" t="str">
        <v>Bitte auswählen…</v>
      </c>
      <c r="D55" s="17" cm="1">
        <f t="array" ref="D55">IF('Datensätze (optional)'!E53="",_xlfn.IFS(OR(C55="Bitte auswählen…",C55="Sonstiges"),0,C55="C20/25",'Datensätze - vordefiniert'!$G$11,C55="C25/30",'Datensätze - vordefiniert'!$G$12,C55="C30/37",'Datensätze - vordefiniert'!$G$13,C55="C35/45",'Datensätze - vordefiniert'!$G$14,C55="C40/50",'Datensätze - vordefiniert'!$G$15,C55="C45/55",'Datensätze - vordefiniert'!$G$16,C55="C50/60",'Datensätze - vordefiniert'!$G$17),'Datensätze (optional)'!E53)</f>
        <v>0</v>
      </c>
      <c r="E55" s="15">
        <v>0</v>
      </c>
      <c r="F55" s="15">
        <v>0</v>
      </c>
      <c r="G55" s="44">
        <f>IF('Datensätze (optional)'!G53="",IF(F55=0,0,'Datensätze - vordefiniert'!$G$18),'Datensätze (optional)'!G53)</f>
        <v>0</v>
      </c>
      <c r="H55" s="15">
        <v>0</v>
      </c>
      <c r="I55" s="44">
        <f>IF('Datensätze (optional)'!I53="",IF(H55=0,0,'Datensätze - vordefiniert'!$G$19),'Datensätze (optional)'!I53)</f>
        <v>0</v>
      </c>
      <c r="J55" s="12" t="str">
        <v>Bitte auswählen…</v>
      </c>
      <c r="K55" s="18" cm="1">
        <f t="array" ref="K55">IF('Datensätze (optional)'!L53="",_xlfn.IFS(OR(J55="Bitte auswählen…",J55="Sonstiges"),0,J55="Konstruktionsvollholz",'Datensätze - vordefiniert'!$G$21,J55="Brettschichtholz",'Datensätze - vordefiniert'!$G$22),'Datensätze (optional)'!L53)</f>
        <v>0</v>
      </c>
      <c r="L55" s="15">
        <v>0</v>
      </c>
      <c r="M55" s="34">
        <v>0</v>
      </c>
      <c r="N55" s="44">
        <f>IF('Datensätze (optional)'!N53="",IF(M55=0,0,'Datensätze - vordefiniert'!$G$20),'Datensätze (optional)'!N53)</f>
        <v>0</v>
      </c>
      <c r="O55" s="15">
        <f t="shared" si="2"/>
        <v>0</v>
      </c>
      <c r="P55" s="23"/>
      <c r="Q55" s="13"/>
      <c r="R55" s="13"/>
      <c r="S55" s="13"/>
      <c r="T55" s="13"/>
      <c r="U55" s="21"/>
    </row>
    <row r="56" spans="1:21" x14ac:dyDescent="0.25">
      <c r="A56" s="5"/>
      <c r="B56" s="17">
        <v>0</v>
      </c>
      <c r="C56" s="12" t="str">
        <v>Bitte auswählen…</v>
      </c>
      <c r="D56" s="17" cm="1">
        <f t="array" ref="D56">IF('Datensätze (optional)'!E54="",_xlfn.IFS(OR(C56="Bitte auswählen…",C56="Sonstiges"),0,C56="C20/25",'Datensätze - vordefiniert'!$G$11,C56="C25/30",'Datensätze - vordefiniert'!$G$12,C56="C30/37",'Datensätze - vordefiniert'!$G$13,C56="C35/45",'Datensätze - vordefiniert'!$G$14,C56="C40/50",'Datensätze - vordefiniert'!$G$15,C56="C45/55",'Datensätze - vordefiniert'!$G$16,C56="C50/60",'Datensätze - vordefiniert'!$G$17),'Datensätze (optional)'!E54)</f>
        <v>0</v>
      </c>
      <c r="E56" s="15">
        <v>0</v>
      </c>
      <c r="F56" s="15">
        <v>0</v>
      </c>
      <c r="G56" s="44">
        <f>IF('Datensätze (optional)'!G54="",IF(F56=0,0,'Datensätze - vordefiniert'!$G$18),'Datensätze (optional)'!G54)</f>
        <v>0</v>
      </c>
      <c r="H56" s="15">
        <v>0</v>
      </c>
      <c r="I56" s="44">
        <f>IF('Datensätze (optional)'!I54="",IF(H56=0,0,'Datensätze - vordefiniert'!$G$19),'Datensätze (optional)'!I54)</f>
        <v>0</v>
      </c>
      <c r="J56" s="12" t="str">
        <v>Bitte auswählen…</v>
      </c>
      <c r="K56" s="18" cm="1">
        <f t="array" ref="K56">IF('Datensätze (optional)'!L54="",_xlfn.IFS(OR(J56="Bitte auswählen…",J56="Sonstiges"),0,J56="Konstruktionsvollholz",'Datensätze - vordefiniert'!$G$21,J56="Brettschichtholz",'Datensätze - vordefiniert'!$G$22),'Datensätze (optional)'!L54)</f>
        <v>0</v>
      </c>
      <c r="L56" s="15">
        <v>0</v>
      </c>
      <c r="M56" s="34">
        <v>0</v>
      </c>
      <c r="N56" s="44">
        <f>IF('Datensätze (optional)'!N54="",IF(M56=0,0,'Datensätze - vordefiniert'!$G$20),'Datensätze (optional)'!N54)</f>
        <v>0</v>
      </c>
      <c r="O56" s="15">
        <f t="shared" si="2"/>
        <v>0</v>
      </c>
      <c r="P56" s="23"/>
      <c r="Q56" s="13"/>
      <c r="R56" s="13"/>
      <c r="S56" s="13"/>
      <c r="T56" s="13"/>
      <c r="U56" s="21"/>
    </row>
    <row r="57" spans="1:21" x14ac:dyDescent="0.25">
      <c r="A57" s="5"/>
      <c r="B57" s="17">
        <v>0</v>
      </c>
      <c r="C57" s="12" t="str">
        <v>Bitte auswählen…</v>
      </c>
      <c r="D57" s="17" cm="1">
        <f t="array" ref="D57">IF('Datensätze (optional)'!E55="",_xlfn.IFS(OR(C57="Bitte auswählen…",C57="Sonstiges"),0,C57="C20/25",'Datensätze - vordefiniert'!$G$11,C57="C25/30",'Datensätze - vordefiniert'!$G$12,C57="C30/37",'Datensätze - vordefiniert'!$G$13,C57="C35/45",'Datensätze - vordefiniert'!$G$14,C57="C40/50",'Datensätze - vordefiniert'!$G$15,C57="C45/55",'Datensätze - vordefiniert'!$G$16,C57="C50/60",'Datensätze - vordefiniert'!$G$17),'Datensätze (optional)'!E55)</f>
        <v>0</v>
      </c>
      <c r="E57" s="15">
        <v>0</v>
      </c>
      <c r="F57" s="15">
        <v>0</v>
      </c>
      <c r="G57" s="44">
        <f>IF('Datensätze (optional)'!G55="",IF(F57=0,0,'Datensätze - vordefiniert'!$G$18),'Datensätze (optional)'!G55)</f>
        <v>0</v>
      </c>
      <c r="H57" s="15">
        <v>0</v>
      </c>
      <c r="I57" s="44">
        <f>IF('Datensätze (optional)'!I55="",IF(H57=0,0,'Datensätze - vordefiniert'!$G$19),'Datensätze (optional)'!I55)</f>
        <v>0</v>
      </c>
      <c r="J57" s="12" t="str">
        <v>Bitte auswählen…</v>
      </c>
      <c r="K57" s="18" cm="1">
        <f t="array" ref="K57">IF('Datensätze (optional)'!L55="",_xlfn.IFS(OR(J57="Bitte auswählen…",J57="Sonstiges"),0,J57="Konstruktionsvollholz",'Datensätze - vordefiniert'!$G$21,J57="Brettschichtholz",'Datensätze - vordefiniert'!$G$22),'Datensätze (optional)'!L55)</f>
        <v>0</v>
      </c>
      <c r="L57" s="15">
        <v>0</v>
      </c>
      <c r="M57" s="34">
        <v>0</v>
      </c>
      <c r="N57" s="44">
        <f>IF('Datensätze (optional)'!N55="",IF(M57=0,0,'Datensätze - vordefiniert'!$G$20),'Datensätze (optional)'!N55)</f>
        <v>0</v>
      </c>
      <c r="O57" s="15">
        <f t="shared" si="2"/>
        <v>0</v>
      </c>
      <c r="P57" s="23"/>
      <c r="Q57" s="13"/>
      <c r="R57" s="13"/>
      <c r="S57" s="13"/>
      <c r="T57" s="13"/>
      <c r="U57" s="21"/>
    </row>
    <row r="58" spans="1:21" x14ac:dyDescent="0.25">
      <c r="A58" s="5"/>
      <c r="B58" s="17">
        <v>0</v>
      </c>
      <c r="C58" s="12" t="str">
        <v>Bitte auswählen…</v>
      </c>
      <c r="D58" s="17" cm="1">
        <f t="array" ref="D58">IF('Datensätze (optional)'!E56="",_xlfn.IFS(OR(C58="Bitte auswählen…",C58="Sonstiges"),0,C58="C20/25",'Datensätze - vordefiniert'!$G$11,C58="C25/30",'Datensätze - vordefiniert'!$G$12,C58="C30/37",'Datensätze - vordefiniert'!$G$13,C58="C35/45",'Datensätze - vordefiniert'!$G$14,C58="C40/50",'Datensätze - vordefiniert'!$G$15,C58="C45/55",'Datensätze - vordefiniert'!$G$16,C58="C50/60",'Datensätze - vordefiniert'!$G$17),'Datensätze (optional)'!E56)</f>
        <v>0</v>
      </c>
      <c r="E58" s="15">
        <v>0</v>
      </c>
      <c r="F58" s="15">
        <v>0</v>
      </c>
      <c r="G58" s="44">
        <f>IF('Datensätze (optional)'!G56="",IF(F58=0,0,'Datensätze - vordefiniert'!$G$18),'Datensätze (optional)'!G56)</f>
        <v>0</v>
      </c>
      <c r="H58" s="15">
        <v>0</v>
      </c>
      <c r="I58" s="44">
        <f>IF('Datensätze (optional)'!I56="",IF(H58=0,0,'Datensätze - vordefiniert'!$G$19),'Datensätze (optional)'!I56)</f>
        <v>0</v>
      </c>
      <c r="J58" s="12" t="str">
        <v>Bitte auswählen…</v>
      </c>
      <c r="K58" s="18" cm="1">
        <f t="array" ref="K58">IF('Datensätze (optional)'!L56="",_xlfn.IFS(OR(J58="Bitte auswählen…",J58="Sonstiges"),0,J58="Konstruktionsvollholz",'Datensätze - vordefiniert'!$G$21,J58="Brettschichtholz",'Datensätze - vordefiniert'!$G$22),'Datensätze (optional)'!L56)</f>
        <v>0</v>
      </c>
      <c r="L58" s="15">
        <v>0</v>
      </c>
      <c r="M58" s="34">
        <v>0</v>
      </c>
      <c r="N58" s="44">
        <f>IF('Datensätze (optional)'!N56="",IF(M58=0,0,'Datensätze - vordefiniert'!$G$20),'Datensätze (optional)'!N56)</f>
        <v>0</v>
      </c>
      <c r="O58" s="15">
        <f t="shared" si="2"/>
        <v>0</v>
      </c>
      <c r="P58" s="23"/>
      <c r="Q58" s="13"/>
      <c r="R58" s="13"/>
      <c r="S58" s="13"/>
      <c r="T58" s="13"/>
      <c r="U58" s="21"/>
    </row>
    <row r="59" spans="1:21" x14ac:dyDescent="0.25">
      <c r="A59" s="5"/>
      <c r="B59" s="17">
        <v>0</v>
      </c>
      <c r="C59" s="12" t="str">
        <v>Bitte auswählen…</v>
      </c>
      <c r="D59" s="17" cm="1">
        <f t="array" ref="D59">IF('Datensätze (optional)'!E57="",_xlfn.IFS(OR(C59="Bitte auswählen…",C59="Sonstiges"),0,C59="C20/25",'Datensätze - vordefiniert'!$G$11,C59="C25/30",'Datensätze - vordefiniert'!$G$12,C59="C30/37",'Datensätze - vordefiniert'!$G$13,C59="C35/45",'Datensätze - vordefiniert'!$G$14,C59="C40/50",'Datensätze - vordefiniert'!$G$15,C59="C45/55",'Datensätze - vordefiniert'!$G$16,C59="C50/60",'Datensätze - vordefiniert'!$G$17),'Datensätze (optional)'!E57)</f>
        <v>0</v>
      </c>
      <c r="E59" s="15">
        <v>0</v>
      </c>
      <c r="F59" s="15">
        <v>0</v>
      </c>
      <c r="G59" s="44">
        <f>IF('Datensätze (optional)'!G57="",IF(F59=0,0,'Datensätze - vordefiniert'!$G$18),'Datensätze (optional)'!G57)</f>
        <v>0</v>
      </c>
      <c r="H59" s="15">
        <v>0</v>
      </c>
      <c r="I59" s="44">
        <f>IF('Datensätze (optional)'!I57="",IF(H59=0,0,'Datensätze - vordefiniert'!$G$19),'Datensätze (optional)'!I57)</f>
        <v>0</v>
      </c>
      <c r="J59" s="12" t="str">
        <v>Bitte auswählen…</v>
      </c>
      <c r="K59" s="18" cm="1">
        <f t="array" ref="K59">IF('Datensätze (optional)'!L57="",_xlfn.IFS(OR(J59="Bitte auswählen…",J59="Sonstiges"),0,J59="Konstruktionsvollholz",'Datensätze - vordefiniert'!$G$21,J59="Brettschichtholz",'Datensätze - vordefiniert'!$G$22),'Datensätze (optional)'!L57)</f>
        <v>0</v>
      </c>
      <c r="L59" s="15">
        <v>0</v>
      </c>
      <c r="M59" s="34">
        <v>0</v>
      </c>
      <c r="N59" s="44">
        <f>IF('Datensätze (optional)'!N57="",IF(M59=0,0,'Datensätze - vordefiniert'!$G$20),'Datensätze (optional)'!N57)</f>
        <v>0</v>
      </c>
      <c r="O59" s="15">
        <f t="shared" si="2"/>
        <v>0</v>
      </c>
      <c r="P59" s="23"/>
      <c r="Q59" s="13"/>
      <c r="R59" s="13"/>
      <c r="S59" s="13"/>
      <c r="T59" s="13"/>
      <c r="U59" s="21"/>
    </row>
    <row r="60" spans="1:21" x14ac:dyDescent="0.25">
      <c r="A60" s="5"/>
      <c r="B60" s="17">
        <v>0</v>
      </c>
      <c r="C60" s="12" t="str">
        <v>Bitte auswählen…</v>
      </c>
      <c r="D60" s="17" cm="1">
        <f t="array" ref="D60">IF('Datensätze (optional)'!E58="",_xlfn.IFS(OR(C60="Bitte auswählen…",C60="Sonstiges"),0,C60="C20/25",'Datensätze - vordefiniert'!$G$11,C60="C25/30",'Datensätze - vordefiniert'!$G$12,C60="C30/37",'Datensätze - vordefiniert'!$G$13,C60="C35/45",'Datensätze - vordefiniert'!$G$14,C60="C40/50",'Datensätze - vordefiniert'!$G$15,C60="C45/55",'Datensätze - vordefiniert'!$G$16,C60="C50/60",'Datensätze - vordefiniert'!$G$17),'Datensätze (optional)'!E58)</f>
        <v>0</v>
      </c>
      <c r="E60" s="15">
        <v>0</v>
      </c>
      <c r="F60" s="15">
        <v>0</v>
      </c>
      <c r="G60" s="44">
        <f>IF('Datensätze (optional)'!G58="",IF(F60=0,0,'Datensätze - vordefiniert'!$G$18),'Datensätze (optional)'!G58)</f>
        <v>0</v>
      </c>
      <c r="H60" s="15">
        <v>0</v>
      </c>
      <c r="I60" s="44">
        <f>IF('Datensätze (optional)'!I58="",IF(H60=0,0,'Datensätze - vordefiniert'!$G$19),'Datensätze (optional)'!I58)</f>
        <v>0</v>
      </c>
      <c r="J60" s="12" t="str">
        <v>Bitte auswählen…</v>
      </c>
      <c r="K60" s="18" cm="1">
        <f t="array" ref="K60">IF('Datensätze (optional)'!L58="",_xlfn.IFS(OR(J60="Bitte auswählen…",J60="Sonstiges"),0,J60="Konstruktionsvollholz",'Datensätze - vordefiniert'!$G$21,J60="Brettschichtholz",'Datensätze - vordefiniert'!$G$22),'Datensätze (optional)'!L58)</f>
        <v>0</v>
      </c>
      <c r="L60" s="15">
        <v>0</v>
      </c>
      <c r="M60" s="34">
        <v>0</v>
      </c>
      <c r="N60" s="44">
        <f>IF('Datensätze (optional)'!N58="",IF(M60=0,0,'Datensätze - vordefiniert'!$G$20),'Datensätze (optional)'!N58)</f>
        <v>0</v>
      </c>
      <c r="O60" s="15">
        <f t="shared" si="2"/>
        <v>0</v>
      </c>
      <c r="P60" s="23"/>
      <c r="Q60" s="13"/>
      <c r="R60" s="13"/>
      <c r="S60" s="13"/>
      <c r="T60" s="13"/>
      <c r="U60" s="21"/>
    </row>
    <row r="61" spans="1:21" x14ac:dyDescent="0.25">
      <c r="A61" s="5"/>
      <c r="B61" s="17">
        <v>0</v>
      </c>
      <c r="C61" s="12" t="str">
        <v>Bitte auswählen…</v>
      </c>
      <c r="D61" s="17" cm="1">
        <f t="array" ref="D61">IF('Datensätze (optional)'!E59="",_xlfn.IFS(OR(C61="Bitte auswählen…",C61="Sonstiges"),0,C61="C20/25",'Datensätze - vordefiniert'!$G$11,C61="C25/30",'Datensätze - vordefiniert'!$G$12,C61="C30/37",'Datensätze - vordefiniert'!$G$13,C61="C35/45",'Datensätze - vordefiniert'!$G$14,C61="C40/50",'Datensätze - vordefiniert'!$G$15,C61="C45/55",'Datensätze - vordefiniert'!$G$16,C61="C50/60",'Datensätze - vordefiniert'!$G$17),'Datensätze (optional)'!E59)</f>
        <v>0</v>
      </c>
      <c r="E61" s="15">
        <v>0</v>
      </c>
      <c r="F61" s="15">
        <v>0</v>
      </c>
      <c r="G61" s="44">
        <f>IF('Datensätze (optional)'!G59="",IF(F61=0,0,'Datensätze - vordefiniert'!$G$18),'Datensätze (optional)'!G59)</f>
        <v>0</v>
      </c>
      <c r="H61" s="15">
        <v>0</v>
      </c>
      <c r="I61" s="44">
        <f>IF('Datensätze (optional)'!I59="",IF(H61=0,0,'Datensätze - vordefiniert'!$G$19),'Datensätze (optional)'!I59)</f>
        <v>0</v>
      </c>
      <c r="J61" s="12" t="str">
        <v>Bitte auswählen…</v>
      </c>
      <c r="K61" s="18" cm="1">
        <f t="array" ref="K61">IF('Datensätze (optional)'!L59="",_xlfn.IFS(OR(J61="Bitte auswählen…",J61="Sonstiges"),0,J61="Konstruktionsvollholz",'Datensätze - vordefiniert'!$G$21,J61="Brettschichtholz",'Datensätze - vordefiniert'!$G$22),'Datensätze (optional)'!L59)</f>
        <v>0</v>
      </c>
      <c r="L61" s="15">
        <v>0</v>
      </c>
      <c r="M61" s="34">
        <v>0</v>
      </c>
      <c r="N61" s="44">
        <f>IF('Datensätze (optional)'!N59="",IF(M61=0,0,'Datensätze - vordefiniert'!$G$20),'Datensätze (optional)'!N59)</f>
        <v>0</v>
      </c>
      <c r="O61" s="15">
        <f t="shared" si="2"/>
        <v>0</v>
      </c>
      <c r="P61" s="23"/>
      <c r="Q61" s="13"/>
      <c r="R61" s="13"/>
      <c r="S61" s="13"/>
      <c r="T61" s="13"/>
      <c r="U61" s="21"/>
    </row>
    <row r="62" spans="1:21" x14ac:dyDescent="0.25">
      <c r="A62" s="5"/>
      <c r="B62" s="17">
        <v>0</v>
      </c>
      <c r="C62" s="12" t="str">
        <v>Bitte auswählen…</v>
      </c>
      <c r="D62" s="17" cm="1">
        <f t="array" ref="D62">IF('Datensätze (optional)'!E60="",_xlfn.IFS(OR(C62="Bitte auswählen…",C62="Sonstiges"),0,C62="C20/25",'Datensätze - vordefiniert'!$G$11,C62="C25/30",'Datensätze - vordefiniert'!$G$12,C62="C30/37",'Datensätze - vordefiniert'!$G$13,C62="C35/45",'Datensätze - vordefiniert'!$G$14,C62="C40/50",'Datensätze - vordefiniert'!$G$15,C62="C45/55",'Datensätze - vordefiniert'!$G$16,C62="C50/60",'Datensätze - vordefiniert'!$G$17),'Datensätze (optional)'!E60)</f>
        <v>0</v>
      </c>
      <c r="E62" s="15">
        <v>0</v>
      </c>
      <c r="F62" s="15">
        <v>0</v>
      </c>
      <c r="G62" s="44">
        <f>IF('Datensätze (optional)'!G60="",IF(F62=0,0,'Datensätze - vordefiniert'!$G$18),'Datensätze (optional)'!G60)</f>
        <v>0</v>
      </c>
      <c r="H62" s="15">
        <v>0</v>
      </c>
      <c r="I62" s="44">
        <f>IF('Datensätze (optional)'!I60="",IF(H62=0,0,'Datensätze - vordefiniert'!$G$19),'Datensätze (optional)'!I60)</f>
        <v>0</v>
      </c>
      <c r="J62" s="12" t="str">
        <v>Bitte auswählen…</v>
      </c>
      <c r="K62" s="18" cm="1">
        <f t="array" ref="K62">IF('Datensätze (optional)'!L60="",_xlfn.IFS(OR(J62="Bitte auswählen…",J62="Sonstiges"),0,J62="Konstruktionsvollholz",'Datensätze - vordefiniert'!$G$21,J62="Brettschichtholz",'Datensätze - vordefiniert'!$G$22),'Datensätze (optional)'!L60)</f>
        <v>0</v>
      </c>
      <c r="L62" s="15">
        <v>0</v>
      </c>
      <c r="M62" s="34">
        <v>0</v>
      </c>
      <c r="N62" s="44">
        <f>IF('Datensätze (optional)'!N60="",IF(M62=0,0,'Datensätze - vordefiniert'!$G$20),'Datensätze (optional)'!N60)</f>
        <v>0</v>
      </c>
      <c r="O62" s="15">
        <f t="shared" si="2"/>
        <v>0</v>
      </c>
      <c r="P62" s="23"/>
      <c r="Q62" s="13"/>
      <c r="R62" s="13"/>
      <c r="S62" s="13"/>
      <c r="T62" s="13"/>
      <c r="U62" s="21"/>
    </row>
    <row r="63" spans="1:21" x14ac:dyDescent="0.25">
      <c r="A63" s="5"/>
      <c r="B63" s="17">
        <v>0</v>
      </c>
      <c r="C63" s="12" t="str">
        <v>Bitte auswählen…</v>
      </c>
      <c r="D63" s="17" cm="1">
        <f t="array" ref="D63">IF('Datensätze (optional)'!E61="",_xlfn.IFS(OR(C63="Bitte auswählen…",C63="Sonstiges"),0,C63="C20/25",'Datensätze - vordefiniert'!$G$11,C63="C25/30",'Datensätze - vordefiniert'!$G$12,C63="C30/37",'Datensätze - vordefiniert'!$G$13,C63="C35/45",'Datensätze - vordefiniert'!$G$14,C63="C40/50",'Datensätze - vordefiniert'!$G$15,C63="C45/55",'Datensätze - vordefiniert'!$G$16,C63="C50/60",'Datensätze - vordefiniert'!$G$17),'Datensätze (optional)'!E61)</f>
        <v>0</v>
      </c>
      <c r="E63" s="15">
        <v>0</v>
      </c>
      <c r="F63" s="15">
        <v>0</v>
      </c>
      <c r="G63" s="44">
        <f>IF('Datensätze (optional)'!G61="",IF(F63=0,0,'Datensätze - vordefiniert'!$G$18),'Datensätze (optional)'!G61)</f>
        <v>0</v>
      </c>
      <c r="H63" s="15">
        <v>0</v>
      </c>
      <c r="I63" s="44">
        <f>IF('Datensätze (optional)'!I61="",IF(H63=0,0,'Datensätze - vordefiniert'!$G$19),'Datensätze (optional)'!I61)</f>
        <v>0</v>
      </c>
      <c r="J63" s="12" t="str">
        <v>Bitte auswählen…</v>
      </c>
      <c r="K63" s="18" cm="1">
        <f t="array" ref="K63">IF('Datensätze (optional)'!L61="",_xlfn.IFS(OR(J63="Bitte auswählen…",J63="Sonstiges"),0,J63="Konstruktionsvollholz",'Datensätze - vordefiniert'!$G$21,J63="Brettschichtholz",'Datensätze - vordefiniert'!$G$22),'Datensätze (optional)'!L61)</f>
        <v>0</v>
      </c>
      <c r="L63" s="15">
        <v>0</v>
      </c>
      <c r="M63" s="34">
        <v>0</v>
      </c>
      <c r="N63" s="44">
        <f>IF('Datensätze (optional)'!N61="",IF(M63=0,0,'Datensätze - vordefiniert'!$G$20),'Datensätze (optional)'!N61)</f>
        <v>0</v>
      </c>
      <c r="O63" s="15">
        <f t="shared" si="2"/>
        <v>0</v>
      </c>
      <c r="P63" s="1"/>
      <c r="Q63" s="13"/>
      <c r="R63" s="13"/>
      <c r="S63" s="13"/>
      <c r="T63" s="13"/>
      <c r="U63" s="21"/>
    </row>
    <row r="64" spans="1:21" ht="16.5" x14ac:dyDescent="0.3">
      <c r="A64" s="5"/>
      <c r="B64" s="1"/>
      <c r="C64" s="13"/>
      <c r="D64" s="13"/>
      <c r="E64" s="16"/>
      <c r="F64" s="13"/>
      <c r="G64" s="13"/>
      <c r="H64" s="13"/>
      <c r="I64" s="13"/>
      <c r="J64" s="16"/>
      <c r="K64" s="16"/>
      <c r="L64" s="13"/>
      <c r="M64" s="13"/>
      <c r="N64" s="149" t="s">
        <v>166</v>
      </c>
      <c r="O64" s="26">
        <f>SUM(O52:O63)</f>
        <v>0</v>
      </c>
      <c r="P64" s="23"/>
      <c r="Q64" s="13"/>
      <c r="R64" s="13"/>
      <c r="S64" s="13"/>
      <c r="T64" s="13"/>
      <c r="U64" s="21"/>
    </row>
    <row r="65" spans="1:21" ht="8.25" customHeight="1" x14ac:dyDescent="0.25">
      <c r="A65" s="5"/>
      <c r="B65" s="1"/>
      <c r="C65" s="1"/>
      <c r="D65" s="2"/>
      <c r="E65" s="2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21"/>
    </row>
    <row r="66" spans="1:21" ht="15.75" x14ac:dyDescent="0.25">
      <c r="A66" s="9"/>
      <c r="B66" s="157" t="s">
        <v>47</v>
      </c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231"/>
    </row>
    <row r="67" spans="1:21" ht="8.25" customHeight="1" x14ac:dyDescent="0.25">
      <c r="A67" s="5"/>
      <c r="B67" s="1"/>
      <c r="C67" s="1"/>
      <c r="D67" s="2"/>
      <c r="E67" s="2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21"/>
    </row>
    <row r="68" spans="1:21" ht="18.75" x14ac:dyDescent="0.35">
      <c r="A68" s="5"/>
      <c r="B68" s="28" t="s">
        <v>44</v>
      </c>
      <c r="C68" s="22" t="s">
        <v>5</v>
      </c>
      <c r="D68" s="22" t="s">
        <v>120</v>
      </c>
      <c r="E68" s="22" t="s">
        <v>110</v>
      </c>
      <c r="F68" s="22" t="s">
        <v>5</v>
      </c>
      <c r="G68" s="22" t="s">
        <v>120</v>
      </c>
      <c r="H68" s="22" t="s">
        <v>110</v>
      </c>
      <c r="I68" s="22" t="s">
        <v>111</v>
      </c>
      <c r="J68" s="22" t="s">
        <v>120</v>
      </c>
      <c r="K68" s="22" t="s">
        <v>6</v>
      </c>
      <c r="L68" s="22" t="s">
        <v>120</v>
      </c>
      <c r="M68" s="22" t="s">
        <v>112</v>
      </c>
      <c r="N68" s="22" t="s">
        <v>105</v>
      </c>
      <c r="O68" s="22" t="s">
        <v>120</v>
      </c>
      <c r="P68" s="22" t="s">
        <v>116</v>
      </c>
      <c r="Q68" s="22" t="s">
        <v>120</v>
      </c>
      <c r="R68" s="22" t="s">
        <v>117</v>
      </c>
      <c r="S68" s="25" t="s">
        <v>196</v>
      </c>
      <c r="T68" s="1"/>
      <c r="U68" s="6"/>
    </row>
    <row r="69" spans="1:21" ht="18.75" x14ac:dyDescent="0.35">
      <c r="A69" s="5"/>
      <c r="B69" s="19"/>
      <c r="C69" s="20" t="s">
        <v>157</v>
      </c>
      <c r="D69" s="33" t="s">
        <v>170</v>
      </c>
      <c r="E69" s="20" t="s">
        <v>159</v>
      </c>
      <c r="F69" s="20" t="s">
        <v>158</v>
      </c>
      <c r="G69" s="33" t="s">
        <v>170</v>
      </c>
      <c r="H69" s="20" t="s">
        <v>162</v>
      </c>
      <c r="I69" s="20" t="s">
        <v>163</v>
      </c>
      <c r="J69" s="33" t="s">
        <v>195</v>
      </c>
      <c r="K69" s="29"/>
      <c r="L69" s="33" t="s">
        <v>170</v>
      </c>
      <c r="M69" s="20" t="s">
        <v>161</v>
      </c>
      <c r="N69" s="20" t="s">
        <v>163</v>
      </c>
      <c r="O69" s="33" t="s">
        <v>195</v>
      </c>
      <c r="P69" s="20"/>
      <c r="Q69" s="33" t="s">
        <v>170</v>
      </c>
      <c r="R69" s="20" t="s">
        <v>161</v>
      </c>
      <c r="S69" s="33" t="s">
        <v>165</v>
      </c>
      <c r="T69" s="1"/>
      <c r="U69" s="6"/>
    </row>
    <row r="70" spans="1:21" x14ac:dyDescent="0.25">
      <c r="A70" s="5"/>
      <c r="B70" s="17" cm="1">
        <f t="array" ref="B70:B81">Eingabeformular!B89:B100</f>
        <v>0</v>
      </c>
      <c r="C70" s="12" t="str" cm="1">
        <f t="array" ref="C70:C81">Eingabeformular!D89:D100</f>
        <v>Bitte auswählen…</v>
      </c>
      <c r="D70" s="17" cm="1">
        <f t="array" ref="D70">IF('Datensätze (optional)'!E67="",_xlfn.IFS(OR(C70="Bitte auswählen…",C70="Sonstiges"),0,C70="C20/25",'Datensätze - vordefiniert'!$G$11,C70="C25/30",'Datensätze - vordefiniert'!$G$12,C70="C30/37",'Datensätze - vordefiniert'!$G$13,C70="C35/45",'Datensätze - vordefiniert'!$G$14,C70="C40/50",'Datensätze - vordefiniert'!$G$15,C70="C45/55",'Datensätze - vordefiniert'!$G$16,C70="C50/60",'Datensätze - vordefiniert'!$G$17),'Datensätze (optional)'!E67)</f>
        <v>0</v>
      </c>
      <c r="E70" s="15" cm="1">
        <f t="array" ref="E70:E81">Eingabeformular!E89:E100</f>
        <v>0</v>
      </c>
      <c r="F70" s="15" t="str" cm="1">
        <f t="array" ref="F70:F81">Eingabeformular!F89:F100</f>
        <v>Bitte auswählen…</v>
      </c>
      <c r="G70" s="17" cm="1">
        <f t="array" ref="G70">IF('Datensätze (optional)'!H67="",_xlfn.IFS(OR(F70="Bitte auswählen…",F70="Sonstiges"),0,F70="C20/25",'Datensätze - vordefiniert'!$G$11,F70="C25/30",'Datensätze - vordefiniert'!$G$12,F70="C30/37",'Datensätze - vordefiniert'!$G$13,F70="C35/45",'Datensätze - vordefiniert'!$G$14,F70="C40/50",'Datensätze - vordefiniert'!$G$15,F70="C45/55",'Datensätze - vordefiniert'!$G$16,F70="C50/60",'Datensätze - vordefiniert'!$G$17),'Datensätze (optional)'!H67)</f>
        <v>0</v>
      </c>
      <c r="H70" s="15" cm="1">
        <f t="array" ref="H70:H81">Eingabeformular!G89:G100</f>
        <v>0</v>
      </c>
      <c r="I70" s="15" cm="1">
        <f t="array" ref="I70:I81">Eingabeformular!H89:H100</f>
        <v>0</v>
      </c>
      <c r="J70" s="44">
        <f>IF('Datensätze (optional)'!J67="",IF(I70=0,0,'Datensätze - vordefiniert'!$G$18),'Datensätze (optional)'!J67)</f>
        <v>0</v>
      </c>
      <c r="K70" s="12" t="str" cm="1">
        <f t="array" ref="K70:K81">Eingabeformular!I89:I100</f>
        <v>Bitte auswählen…</v>
      </c>
      <c r="L70" s="18" cm="1">
        <f t="array" ref="L70">IF('Datensätze (optional)'!M67="",_xlfn.IFS(OR(K70="Bitte auswählen…",K70="Sonstiges"),0,K70="Konstruktionsvollholz",'Datensätze - vordefiniert'!$G$21,K70="Brettschichtholz",'Datensätze - vordefiniert'!$G$22),'Datensätze (optional)'!M67)</f>
        <v>0</v>
      </c>
      <c r="M70" s="15" cm="1">
        <f t="array" ref="M70:M81">Eingabeformular!J89:J100</f>
        <v>0</v>
      </c>
      <c r="N70" s="15" cm="1">
        <f t="array" ref="N70:N81">Eingabeformular!K89:K100</f>
        <v>0</v>
      </c>
      <c r="O70" s="44">
        <f>IF('Datensätze (optional)'!O67="",IF(N70=0,0,'Datensätze - vordefiniert'!$G$20),'Datensätze (optional)'!O67)</f>
        <v>0</v>
      </c>
      <c r="P70" s="15" t="str" cm="1">
        <f t="array" ref="P70:P81">Eingabeformular!L89:L100</f>
        <v>Bitte auswählen…</v>
      </c>
      <c r="Q70" s="15" cm="1">
        <f t="array" ref="Q70">IF('Datensätze (optional)'!R67="",_xlfn.IFS(OR(P70="Bitte auswählen…",P70="Sonstiges"),0,P70="Kalksandstein",'Datensätze - vordefiniert'!$G$40,P70="Vormauerziegel",'Datensätze - vordefiniert'!$G$41),'Datensätze (optional)'!R67)</f>
        <v>0</v>
      </c>
      <c r="R70" s="15" cm="1">
        <f t="array" ref="R70:R81">Eingabeformular!M89:M100</f>
        <v>0</v>
      </c>
      <c r="S70" s="15">
        <f>IF($D$27=0,0,(E70*D70+G70*H70+I70*J70+M70*L70+N70*O70+R70*Q70)/$D$27)</f>
        <v>0</v>
      </c>
      <c r="T70" s="1"/>
      <c r="U70" s="6"/>
    </row>
    <row r="71" spans="1:21" x14ac:dyDescent="0.25">
      <c r="A71" s="5"/>
      <c r="B71" s="17">
        <v>0</v>
      </c>
      <c r="C71" s="12" t="str">
        <v>Bitte auswählen…</v>
      </c>
      <c r="D71" s="17" cm="1">
        <f t="array" ref="D71">IF('Datensätze (optional)'!E68="",_xlfn.IFS(OR(C71="Bitte auswählen…",C71="Sonstiges"),0,C71="C20/25",'Datensätze - vordefiniert'!$G$11,C71="C25/30",'Datensätze - vordefiniert'!$G$12,C71="C30/37",'Datensätze - vordefiniert'!$G$13,C71="C35/45",'Datensätze - vordefiniert'!$G$14,C71="C40/50",'Datensätze - vordefiniert'!$G$15,C71="C45/55",'Datensätze - vordefiniert'!$G$16,C71="C50/60",'Datensätze - vordefiniert'!$G$17),'Datensätze (optional)'!E68)</f>
        <v>0</v>
      </c>
      <c r="E71" s="15">
        <v>0</v>
      </c>
      <c r="F71" s="15" t="str">
        <v>Bitte auswählen…</v>
      </c>
      <c r="G71" s="17" cm="1">
        <f t="array" ref="G71">IF('Datensätze (optional)'!H68="",_xlfn.IFS(OR(F71="Bitte auswählen…",F71="Sonstiges"),0,F71="C20/25",'Datensätze - vordefiniert'!$G$11,F71="C25/30",'Datensätze - vordefiniert'!$G$12,F71="C30/37",'Datensätze - vordefiniert'!$G$13,F71="C35/45",'Datensätze - vordefiniert'!$G$14,F71="C40/50",'Datensätze - vordefiniert'!$G$15,F71="C45/55",'Datensätze - vordefiniert'!$G$16,F71="C50/60",'Datensätze - vordefiniert'!$G$17),'Datensätze (optional)'!H68)</f>
        <v>0</v>
      </c>
      <c r="H71" s="15">
        <v>0</v>
      </c>
      <c r="I71" s="15">
        <v>0</v>
      </c>
      <c r="J71" s="44">
        <f>IF('Datensätze (optional)'!J68="",IF(I71=0,0,'Datensätze - vordefiniert'!$G$18),'Datensätze (optional)'!J68)</f>
        <v>0</v>
      </c>
      <c r="K71" s="12" t="str">
        <v>Bitte auswählen…</v>
      </c>
      <c r="L71" s="18" cm="1">
        <f t="array" ref="L71">IF('Datensätze (optional)'!M68="",_xlfn.IFS(OR(K71="Bitte auswählen…",K71="Sonstiges"),0,K71="Konstruktionsvollholz",'Datensätze - vordefiniert'!$G$21,K71="Brettschichtholz",'Datensätze - vordefiniert'!$G$22),'Datensätze (optional)'!M68)</f>
        <v>0</v>
      </c>
      <c r="M71" s="15">
        <v>0</v>
      </c>
      <c r="N71" s="15">
        <v>0</v>
      </c>
      <c r="O71" s="44">
        <f>IF('Datensätze (optional)'!O68="",IF(N71=0,0,'Datensätze - vordefiniert'!$G$20),'Datensätze (optional)'!O68)</f>
        <v>0</v>
      </c>
      <c r="P71" s="15" t="str">
        <v>Bitte auswählen…</v>
      </c>
      <c r="Q71" s="15" cm="1">
        <f t="array" ref="Q71">IF('Datensätze (optional)'!R68="",_xlfn.IFS(OR(P71="Bitte auswählen…",P71="Sonstiges"),0,P71="Kalksandstein",'Datensätze - vordefiniert'!$G$40,P71="Vormauerziegel",'Datensätze - vordefiniert'!$G$41),'Datensätze (optional)'!R68)</f>
        <v>0</v>
      </c>
      <c r="R71" s="15">
        <v>0</v>
      </c>
      <c r="S71" s="15">
        <f t="shared" ref="S71:S81" si="3">IF($D$27=0,0,(E71*D71+G71*H71+I71*J71+M71*L71+N71*O71+R71*Q71)/$D$27)</f>
        <v>0</v>
      </c>
      <c r="T71" s="1"/>
      <c r="U71" s="6"/>
    </row>
    <row r="72" spans="1:21" x14ac:dyDescent="0.25">
      <c r="A72" s="5"/>
      <c r="B72" s="17">
        <v>0</v>
      </c>
      <c r="C72" s="12" t="str">
        <v>Bitte auswählen…</v>
      </c>
      <c r="D72" s="17" cm="1">
        <f t="array" ref="D72">IF('Datensätze (optional)'!E69="",_xlfn.IFS(OR(C72="Bitte auswählen…",C72="Sonstiges"),0,C72="C20/25",'Datensätze - vordefiniert'!$G$11,C72="C25/30",'Datensätze - vordefiniert'!$G$12,C72="C30/37",'Datensätze - vordefiniert'!$G$13,C72="C35/45",'Datensätze - vordefiniert'!$G$14,C72="C40/50",'Datensätze - vordefiniert'!$G$15,C72="C45/55",'Datensätze - vordefiniert'!$G$16,C72="C50/60",'Datensätze - vordefiniert'!$G$17),'Datensätze (optional)'!E69)</f>
        <v>0</v>
      </c>
      <c r="E72" s="15">
        <v>0</v>
      </c>
      <c r="F72" s="15" t="str">
        <v>Bitte auswählen…</v>
      </c>
      <c r="G72" s="17" cm="1">
        <f t="array" ref="G72">IF('Datensätze (optional)'!H69="",_xlfn.IFS(OR(F72="Bitte auswählen…",F72="Sonstiges"),0,F72="C20/25",'Datensätze - vordefiniert'!$G$11,F72="C25/30",'Datensätze - vordefiniert'!$G$12,F72="C30/37",'Datensätze - vordefiniert'!$G$13,F72="C35/45",'Datensätze - vordefiniert'!$G$14,F72="C40/50",'Datensätze - vordefiniert'!$G$15,F72="C45/55",'Datensätze - vordefiniert'!$G$16,F72="C50/60",'Datensätze - vordefiniert'!$G$17),'Datensätze (optional)'!H69)</f>
        <v>0</v>
      </c>
      <c r="H72" s="15">
        <v>0</v>
      </c>
      <c r="I72" s="15">
        <v>0</v>
      </c>
      <c r="J72" s="44">
        <f>IF('Datensätze (optional)'!J69="",IF(I72=0,0,'Datensätze - vordefiniert'!$G$18),'Datensätze (optional)'!J69)</f>
        <v>0</v>
      </c>
      <c r="K72" s="12" t="str">
        <v>Bitte auswählen…</v>
      </c>
      <c r="L72" s="18" cm="1">
        <f t="array" ref="L72">IF('Datensätze (optional)'!M69="",_xlfn.IFS(OR(K72="Bitte auswählen…",K72="Sonstiges"),0,K72="Konstruktionsvollholz",'Datensätze - vordefiniert'!$G$21,K72="Brettschichtholz",'Datensätze - vordefiniert'!$G$22),'Datensätze (optional)'!M69)</f>
        <v>0</v>
      </c>
      <c r="M72" s="15">
        <v>0</v>
      </c>
      <c r="N72" s="15">
        <v>0</v>
      </c>
      <c r="O72" s="44">
        <f>IF('Datensätze (optional)'!O69="",IF(N72=0,0,'Datensätze - vordefiniert'!$G$20),'Datensätze (optional)'!O69)</f>
        <v>0</v>
      </c>
      <c r="P72" s="15" t="str">
        <v>Bitte auswählen…</v>
      </c>
      <c r="Q72" s="15" cm="1">
        <f t="array" ref="Q72">IF('Datensätze (optional)'!R69="",_xlfn.IFS(OR(P72="Bitte auswählen…",P72="Sonstiges"),0,P72="Kalksandstein",'Datensätze - vordefiniert'!$G$40,P72="Vormauerziegel",'Datensätze - vordefiniert'!$G$41),'Datensätze (optional)'!R69)</f>
        <v>0</v>
      </c>
      <c r="R72" s="15">
        <v>0</v>
      </c>
      <c r="S72" s="15">
        <f t="shared" si="3"/>
        <v>0</v>
      </c>
      <c r="T72" s="1"/>
      <c r="U72" s="6"/>
    </row>
    <row r="73" spans="1:21" x14ac:dyDescent="0.25">
      <c r="A73" s="5"/>
      <c r="B73" s="17">
        <v>0</v>
      </c>
      <c r="C73" s="12" t="str">
        <v>Bitte auswählen…</v>
      </c>
      <c r="D73" s="17" cm="1">
        <f t="array" ref="D73">IF('Datensätze (optional)'!E70="",_xlfn.IFS(OR(C73="Bitte auswählen…",C73="Sonstiges"),0,C73="C20/25",'Datensätze - vordefiniert'!$G$11,C73="C25/30",'Datensätze - vordefiniert'!$G$12,C73="C30/37",'Datensätze - vordefiniert'!$G$13,C73="C35/45",'Datensätze - vordefiniert'!$G$14,C73="C40/50",'Datensätze - vordefiniert'!$G$15,C73="C45/55",'Datensätze - vordefiniert'!$G$16,C73="C50/60",'Datensätze - vordefiniert'!$G$17),'Datensätze (optional)'!E70)</f>
        <v>0</v>
      </c>
      <c r="E73" s="15">
        <v>0</v>
      </c>
      <c r="F73" s="15" t="str">
        <v>Bitte auswählen…</v>
      </c>
      <c r="G73" s="17" cm="1">
        <f t="array" ref="G73">IF('Datensätze (optional)'!H70="",_xlfn.IFS(OR(F73="Bitte auswählen…",F73="Sonstiges"),0,F73="C20/25",'Datensätze - vordefiniert'!$G$11,F73="C25/30",'Datensätze - vordefiniert'!$G$12,F73="C30/37",'Datensätze - vordefiniert'!$G$13,F73="C35/45",'Datensätze - vordefiniert'!$G$14,F73="C40/50",'Datensätze - vordefiniert'!$G$15,F73="C45/55",'Datensätze - vordefiniert'!$G$16,F73="C50/60",'Datensätze - vordefiniert'!$G$17),'Datensätze (optional)'!H70)</f>
        <v>0</v>
      </c>
      <c r="H73" s="15">
        <v>0</v>
      </c>
      <c r="I73" s="15">
        <v>0</v>
      </c>
      <c r="J73" s="44">
        <f>IF('Datensätze (optional)'!J70="",IF(I73=0,0,'Datensätze - vordefiniert'!$G$18),'Datensätze (optional)'!J70)</f>
        <v>0</v>
      </c>
      <c r="K73" s="12" t="str">
        <v>Bitte auswählen…</v>
      </c>
      <c r="L73" s="18" cm="1">
        <f t="array" ref="L73">IF('Datensätze (optional)'!M70="",_xlfn.IFS(OR(K73="Bitte auswählen…",K73="Sonstiges"),0,K73="Konstruktionsvollholz",'Datensätze - vordefiniert'!$G$21,K73="Brettschichtholz",'Datensätze - vordefiniert'!$G$22),'Datensätze (optional)'!M70)</f>
        <v>0</v>
      </c>
      <c r="M73" s="15">
        <v>0</v>
      </c>
      <c r="N73" s="15">
        <v>0</v>
      </c>
      <c r="O73" s="44">
        <f>IF('Datensätze (optional)'!O70="",IF(N73=0,0,'Datensätze - vordefiniert'!$G$20),'Datensätze (optional)'!O70)</f>
        <v>0</v>
      </c>
      <c r="P73" s="15" t="str">
        <v>Bitte auswählen…</v>
      </c>
      <c r="Q73" s="15" cm="1">
        <f t="array" ref="Q73">IF('Datensätze (optional)'!R70="",_xlfn.IFS(OR(P73="Bitte auswählen…",P73="Sonstiges"),0,P73="Kalksandstein",'Datensätze - vordefiniert'!$G$40,P73="Vormauerziegel",'Datensätze - vordefiniert'!$G$41),'Datensätze (optional)'!R70)</f>
        <v>0</v>
      </c>
      <c r="R73" s="15">
        <v>0</v>
      </c>
      <c r="S73" s="15">
        <f t="shared" si="3"/>
        <v>0</v>
      </c>
      <c r="T73" s="1"/>
      <c r="U73" s="6"/>
    </row>
    <row r="74" spans="1:21" x14ac:dyDescent="0.25">
      <c r="A74" s="5"/>
      <c r="B74" s="17">
        <v>0</v>
      </c>
      <c r="C74" s="12" t="str">
        <v>Bitte auswählen…</v>
      </c>
      <c r="D74" s="17" cm="1">
        <f t="array" ref="D74">IF('Datensätze (optional)'!E71="",_xlfn.IFS(OR(C74="Bitte auswählen…",C74="Sonstiges"),0,C74="C20/25",'Datensätze - vordefiniert'!$G$11,C74="C25/30",'Datensätze - vordefiniert'!$G$12,C74="C30/37",'Datensätze - vordefiniert'!$G$13,C74="C35/45",'Datensätze - vordefiniert'!$G$14,C74="C40/50",'Datensätze - vordefiniert'!$G$15,C74="C45/55",'Datensätze - vordefiniert'!$G$16,C74="C50/60",'Datensätze - vordefiniert'!$G$17),'Datensätze (optional)'!E71)</f>
        <v>0</v>
      </c>
      <c r="E74" s="15">
        <v>0</v>
      </c>
      <c r="F74" s="15" t="str">
        <v>Bitte auswählen…</v>
      </c>
      <c r="G74" s="17" cm="1">
        <f t="array" ref="G74">IF('Datensätze (optional)'!H71="",_xlfn.IFS(OR(F74="Bitte auswählen…",F74="Sonstiges"),0,F74="C20/25",'Datensätze - vordefiniert'!$G$11,F74="C25/30",'Datensätze - vordefiniert'!$G$12,F74="C30/37",'Datensätze - vordefiniert'!$G$13,F74="C35/45",'Datensätze - vordefiniert'!$G$14,F74="C40/50",'Datensätze - vordefiniert'!$G$15,F74="C45/55",'Datensätze - vordefiniert'!$G$16,F74="C50/60",'Datensätze - vordefiniert'!$G$17),'Datensätze (optional)'!H71)</f>
        <v>0</v>
      </c>
      <c r="H74" s="15">
        <v>0</v>
      </c>
      <c r="I74" s="15">
        <v>0</v>
      </c>
      <c r="J74" s="44">
        <f>IF('Datensätze (optional)'!J71="",IF(I74=0,0,'Datensätze - vordefiniert'!$G$18),'Datensätze (optional)'!J71)</f>
        <v>0</v>
      </c>
      <c r="K74" s="12" t="str">
        <v>Bitte auswählen…</v>
      </c>
      <c r="L74" s="18" cm="1">
        <f t="array" ref="L74">IF('Datensätze (optional)'!M71="",_xlfn.IFS(OR(K74="Bitte auswählen…",K74="Sonstiges"),0,K74="Konstruktionsvollholz",'Datensätze - vordefiniert'!$G$21,K74="Brettschichtholz",'Datensätze - vordefiniert'!$G$22),'Datensätze (optional)'!M71)</f>
        <v>0</v>
      </c>
      <c r="M74" s="15">
        <v>0</v>
      </c>
      <c r="N74" s="15">
        <v>0</v>
      </c>
      <c r="O74" s="44">
        <f>IF('Datensätze (optional)'!O71="",IF(N74=0,0,'Datensätze - vordefiniert'!$G$20),'Datensätze (optional)'!O71)</f>
        <v>0</v>
      </c>
      <c r="P74" s="15" t="str">
        <v>Bitte auswählen…</v>
      </c>
      <c r="Q74" s="15" cm="1">
        <f t="array" ref="Q74">IF('Datensätze (optional)'!R71="",_xlfn.IFS(OR(P74="Bitte auswählen…",P74="Sonstiges"),0,P74="Kalksandstein",'Datensätze - vordefiniert'!$G$40,P74="Vormauerziegel",'Datensätze - vordefiniert'!$G$41),'Datensätze (optional)'!R71)</f>
        <v>0</v>
      </c>
      <c r="R74" s="15">
        <v>0</v>
      </c>
      <c r="S74" s="15">
        <f t="shared" si="3"/>
        <v>0</v>
      </c>
      <c r="T74" s="1"/>
      <c r="U74" s="6"/>
    </row>
    <row r="75" spans="1:21" x14ac:dyDescent="0.25">
      <c r="A75" s="5"/>
      <c r="B75" s="17">
        <v>0</v>
      </c>
      <c r="C75" s="12" t="str">
        <v>Bitte auswählen…</v>
      </c>
      <c r="D75" s="17" cm="1">
        <f t="array" ref="D75">IF('Datensätze (optional)'!E72="",_xlfn.IFS(OR(C75="Bitte auswählen…",C75="Sonstiges"),0,C75="C20/25",'Datensätze - vordefiniert'!$G$11,C75="C25/30",'Datensätze - vordefiniert'!$G$12,C75="C30/37",'Datensätze - vordefiniert'!$G$13,C75="C35/45",'Datensätze - vordefiniert'!$G$14,C75="C40/50",'Datensätze - vordefiniert'!$G$15,C75="C45/55",'Datensätze - vordefiniert'!$G$16,C75="C50/60",'Datensätze - vordefiniert'!$G$17),'Datensätze (optional)'!E72)</f>
        <v>0</v>
      </c>
      <c r="E75" s="15">
        <v>0</v>
      </c>
      <c r="F75" s="15" t="str">
        <v>Bitte auswählen…</v>
      </c>
      <c r="G75" s="17" cm="1">
        <f t="array" ref="G75">IF('Datensätze (optional)'!H72="",_xlfn.IFS(OR(F75="Bitte auswählen…",F75="Sonstiges"),0,F75="C20/25",'Datensätze - vordefiniert'!$G$11,F75="C25/30",'Datensätze - vordefiniert'!$G$12,F75="C30/37",'Datensätze - vordefiniert'!$G$13,F75="C35/45",'Datensätze - vordefiniert'!$G$14,F75="C40/50",'Datensätze - vordefiniert'!$G$15,F75="C45/55",'Datensätze - vordefiniert'!$G$16,F75="C50/60",'Datensätze - vordefiniert'!$G$17),'Datensätze (optional)'!H72)</f>
        <v>0</v>
      </c>
      <c r="H75" s="15">
        <v>0</v>
      </c>
      <c r="I75" s="15">
        <v>0</v>
      </c>
      <c r="J75" s="44">
        <f>IF('Datensätze (optional)'!J72="",IF(I75=0,0,'Datensätze - vordefiniert'!$G$18),'Datensätze (optional)'!J72)</f>
        <v>0</v>
      </c>
      <c r="K75" s="12" t="str">
        <v>Bitte auswählen…</v>
      </c>
      <c r="L75" s="18" cm="1">
        <f t="array" ref="L75">IF('Datensätze (optional)'!M72="",_xlfn.IFS(OR(K75="Bitte auswählen…",K75="Sonstiges"),0,K75="Konstruktionsvollholz",'Datensätze - vordefiniert'!$G$21,K75="Brettschichtholz",'Datensätze - vordefiniert'!$G$22),'Datensätze (optional)'!M72)</f>
        <v>0</v>
      </c>
      <c r="M75" s="15">
        <v>0</v>
      </c>
      <c r="N75" s="15">
        <v>0</v>
      </c>
      <c r="O75" s="44">
        <f>IF('Datensätze (optional)'!O72="",IF(N75=0,0,'Datensätze - vordefiniert'!$G$20),'Datensätze (optional)'!O72)</f>
        <v>0</v>
      </c>
      <c r="P75" s="15" t="str">
        <v>Bitte auswählen…</v>
      </c>
      <c r="Q75" s="15" cm="1">
        <f t="array" ref="Q75">IF('Datensätze (optional)'!R72="",_xlfn.IFS(OR(P75="Bitte auswählen…",P75="Sonstiges"),0,P75="Kalksandstein",'Datensätze - vordefiniert'!$G$40,P75="Vormauerziegel",'Datensätze - vordefiniert'!$G$41),'Datensätze (optional)'!R72)</f>
        <v>0</v>
      </c>
      <c r="R75" s="15">
        <v>0</v>
      </c>
      <c r="S75" s="15">
        <f t="shared" si="3"/>
        <v>0</v>
      </c>
      <c r="T75" s="1"/>
      <c r="U75" s="6"/>
    </row>
    <row r="76" spans="1:21" x14ac:dyDescent="0.25">
      <c r="A76" s="5"/>
      <c r="B76" s="17">
        <v>0</v>
      </c>
      <c r="C76" s="12" t="str">
        <v>Bitte auswählen…</v>
      </c>
      <c r="D76" s="17" cm="1">
        <f t="array" ref="D76">IF('Datensätze (optional)'!E73="",_xlfn.IFS(OR(C76="Bitte auswählen…",C76="Sonstiges"),0,C76="C20/25",'Datensätze - vordefiniert'!$G$11,C76="C25/30",'Datensätze - vordefiniert'!$G$12,C76="C30/37",'Datensätze - vordefiniert'!$G$13,C76="C35/45",'Datensätze - vordefiniert'!$G$14,C76="C40/50",'Datensätze - vordefiniert'!$G$15,C76="C45/55",'Datensätze - vordefiniert'!$G$16,C76="C50/60",'Datensätze - vordefiniert'!$G$17),'Datensätze (optional)'!E73)</f>
        <v>0</v>
      </c>
      <c r="E76" s="15">
        <v>0</v>
      </c>
      <c r="F76" s="15" t="str">
        <v>Bitte auswählen…</v>
      </c>
      <c r="G76" s="17" cm="1">
        <f t="array" ref="G76">IF('Datensätze (optional)'!H73="",_xlfn.IFS(OR(F76="Bitte auswählen…",F76="Sonstiges"),0,F76="C20/25",'Datensätze - vordefiniert'!$G$11,F76="C25/30",'Datensätze - vordefiniert'!$G$12,F76="C30/37",'Datensätze - vordefiniert'!$G$13,F76="C35/45",'Datensätze - vordefiniert'!$G$14,F76="C40/50",'Datensätze - vordefiniert'!$G$15,F76="C45/55",'Datensätze - vordefiniert'!$G$16,F76="C50/60",'Datensätze - vordefiniert'!$G$17),'Datensätze (optional)'!H73)</f>
        <v>0</v>
      </c>
      <c r="H76" s="15">
        <v>0</v>
      </c>
      <c r="I76" s="15">
        <v>0</v>
      </c>
      <c r="J76" s="44">
        <f>IF('Datensätze (optional)'!J73="",IF(I76=0,0,'Datensätze - vordefiniert'!$G$18),'Datensätze (optional)'!J73)</f>
        <v>0</v>
      </c>
      <c r="K76" s="12" t="str">
        <v>Bitte auswählen…</v>
      </c>
      <c r="L76" s="18" cm="1">
        <f t="array" ref="L76">IF('Datensätze (optional)'!M73="",_xlfn.IFS(OR(K76="Bitte auswählen…",K76="Sonstiges"),0,K76="Konstruktionsvollholz",'Datensätze - vordefiniert'!$G$21,K76="Brettschichtholz",'Datensätze - vordefiniert'!$G$22),'Datensätze (optional)'!M73)</f>
        <v>0</v>
      </c>
      <c r="M76" s="15">
        <v>0</v>
      </c>
      <c r="N76" s="15">
        <v>0</v>
      </c>
      <c r="O76" s="44">
        <f>IF('Datensätze (optional)'!O73="",IF(N76=0,0,'Datensätze - vordefiniert'!$G$20),'Datensätze (optional)'!O73)</f>
        <v>0</v>
      </c>
      <c r="P76" s="15" t="str">
        <v>Bitte auswählen…</v>
      </c>
      <c r="Q76" s="15" cm="1">
        <f t="array" ref="Q76">IF('Datensätze (optional)'!R73="",_xlfn.IFS(OR(P76="Bitte auswählen…",P76="Sonstiges"),0,P76="Kalksandstein",'Datensätze - vordefiniert'!$G$40,P76="Vormauerziegel",'Datensätze - vordefiniert'!$G$41),'Datensätze (optional)'!R73)</f>
        <v>0</v>
      </c>
      <c r="R76" s="15">
        <v>0</v>
      </c>
      <c r="S76" s="15">
        <f t="shared" si="3"/>
        <v>0</v>
      </c>
      <c r="T76" s="1"/>
      <c r="U76" s="6"/>
    </row>
    <row r="77" spans="1:21" x14ac:dyDescent="0.25">
      <c r="A77" s="5"/>
      <c r="B77" s="17">
        <v>0</v>
      </c>
      <c r="C77" s="12" t="str">
        <v>Bitte auswählen…</v>
      </c>
      <c r="D77" s="17" cm="1">
        <f t="array" ref="D77">IF('Datensätze (optional)'!E74="",_xlfn.IFS(OR(C77="Bitte auswählen…",C77="Sonstiges"),0,C77="C20/25",'Datensätze - vordefiniert'!$G$11,C77="C25/30",'Datensätze - vordefiniert'!$G$12,C77="C30/37",'Datensätze - vordefiniert'!$G$13,C77="C35/45",'Datensätze - vordefiniert'!$G$14,C77="C40/50",'Datensätze - vordefiniert'!$G$15,C77="C45/55",'Datensätze - vordefiniert'!$G$16,C77="C50/60",'Datensätze - vordefiniert'!$G$17),'Datensätze (optional)'!E74)</f>
        <v>0</v>
      </c>
      <c r="E77" s="15">
        <v>0</v>
      </c>
      <c r="F77" s="15" t="str">
        <v>Bitte auswählen…</v>
      </c>
      <c r="G77" s="17" cm="1">
        <f t="array" ref="G77">IF('Datensätze (optional)'!H74="",_xlfn.IFS(OR(F77="Bitte auswählen…",F77="Sonstiges"),0,F77="C20/25",'Datensätze - vordefiniert'!$G$11,F77="C25/30",'Datensätze - vordefiniert'!$G$12,F77="C30/37",'Datensätze - vordefiniert'!$G$13,F77="C35/45",'Datensätze - vordefiniert'!$G$14,F77="C40/50",'Datensätze - vordefiniert'!$G$15,F77="C45/55",'Datensätze - vordefiniert'!$G$16,F77="C50/60",'Datensätze - vordefiniert'!$G$17),'Datensätze (optional)'!H74)</f>
        <v>0</v>
      </c>
      <c r="H77" s="15">
        <v>0</v>
      </c>
      <c r="I77" s="15">
        <v>0</v>
      </c>
      <c r="J77" s="44">
        <f>IF('Datensätze (optional)'!J74="",IF(I77=0,0,'Datensätze - vordefiniert'!$G$18),'Datensätze (optional)'!J74)</f>
        <v>0</v>
      </c>
      <c r="K77" s="12" t="str">
        <v>Bitte auswählen…</v>
      </c>
      <c r="L77" s="18" cm="1">
        <f t="array" ref="L77">IF('Datensätze (optional)'!M74="",_xlfn.IFS(OR(K77="Bitte auswählen…",K77="Sonstiges"),0,K77="Konstruktionsvollholz",'Datensätze - vordefiniert'!$G$21,K77="Brettschichtholz",'Datensätze - vordefiniert'!$G$22),'Datensätze (optional)'!M74)</f>
        <v>0</v>
      </c>
      <c r="M77" s="15">
        <v>0</v>
      </c>
      <c r="N77" s="15">
        <v>0</v>
      </c>
      <c r="O77" s="44">
        <f>IF('Datensätze (optional)'!O74="",IF(N77=0,0,'Datensätze - vordefiniert'!$G$20),'Datensätze (optional)'!O74)</f>
        <v>0</v>
      </c>
      <c r="P77" s="15" t="str">
        <v>Bitte auswählen…</v>
      </c>
      <c r="Q77" s="15" cm="1">
        <f t="array" ref="Q77">IF('Datensätze (optional)'!R74="",_xlfn.IFS(OR(P77="Bitte auswählen…",P77="Sonstiges"),0,P77="Kalksandstein",'Datensätze - vordefiniert'!$G$40,P77="Vormauerziegel",'Datensätze - vordefiniert'!$G$41),'Datensätze (optional)'!R74)</f>
        <v>0</v>
      </c>
      <c r="R77" s="15">
        <v>0</v>
      </c>
      <c r="S77" s="15">
        <f t="shared" si="3"/>
        <v>0</v>
      </c>
      <c r="T77" s="1"/>
      <c r="U77" s="6"/>
    </row>
    <row r="78" spans="1:21" x14ac:dyDescent="0.25">
      <c r="A78" s="5"/>
      <c r="B78" s="17">
        <v>0</v>
      </c>
      <c r="C78" s="12" t="str">
        <v>Bitte auswählen…</v>
      </c>
      <c r="D78" s="17" cm="1">
        <f t="array" ref="D78">IF('Datensätze (optional)'!E75="",_xlfn.IFS(OR(C78="Bitte auswählen…",C78="Sonstiges"),0,C78="C20/25",'Datensätze - vordefiniert'!$G$11,C78="C25/30",'Datensätze - vordefiniert'!$G$12,C78="C30/37",'Datensätze - vordefiniert'!$G$13,C78="C35/45",'Datensätze - vordefiniert'!$G$14,C78="C40/50",'Datensätze - vordefiniert'!$G$15,C78="C45/55",'Datensätze - vordefiniert'!$G$16,C78="C50/60",'Datensätze - vordefiniert'!$G$17),'Datensätze (optional)'!E75)</f>
        <v>0</v>
      </c>
      <c r="E78" s="15">
        <v>0</v>
      </c>
      <c r="F78" s="15" t="str">
        <v>Bitte auswählen…</v>
      </c>
      <c r="G78" s="17" cm="1">
        <f t="array" ref="G78">IF('Datensätze (optional)'!H75="",_xlfn.IFS(OR(F78="Bitte auswählen…",F78="Sonstiges"),0,F78="C20/25",'Datensätze - vordefiniert'!$G$11,F78="C25/30",'Datensätze - vordefiniert'!$G$12,F78="C30/37",'Datensätze - vordefiniert'!$G$13,F78="C35/45",'Datensätze - vordefiniert'!$G$14,F78="C40/50",'Datensätze - vordefiniert'!$G$15,F78="C45/55",'Datensätze - vordefiniert'!$G$16,F78="C50/60",'Datensätze - vordefiniert'!$G$17),'Datensätze (optional)'!H75)</f>
        <v>0</v>
      </c>
      <c r="H78" s="15">
        <v>0</v>
      </c>
      <c r="I78" s="15">
        <v>0</v>
      </c>
      <c r="J78" s="44">
        <f>IF('Datensätze (optional)'!J75="",IF(I78=0,0,'Datensätze - vordefiniert'!$G$18),'Datensätze (optional)'!J75)</f>
        <v>0</v>
      </c>
      <c r="K78" s="12" t="str">
        <v>Bitte auswählen…</v>
      </c>
      <c r="L78" s="18" cm="1">
        <f t="array" ref="L78">IF('Datensätze (optional)'!M75="",_xlfn.IFS(OR(K78="Bitte auswählen…",K78="Sonstiges"),0,K78="Konstruktionsvollholz",'Datensätze - vordefiniert'!$G$21,K78="Brettschichtholz",'Datensätze - vordefiniert'!$G$22),'Datensätze (optional)'!M75)</f>
        <v>0</v>
      </c>
      <c r="M78" s="15">
        <v>0</v>
      </c>
      <c r="N78" s="15">
        <v>0</v>
      </c>
      <c r="O78" s="44">
        <f>IF('Datensätze (optional)'!O75="",IF(N78=0,0,'Datensätze - vordefiniert'!$G$20),'Datensätze (optional)'!O75)</f>
        <v>0</v>
      </c>
      <c r="P78" s="15" t="str">
        <v>Bitte auswählen…</v>
      </c>
      <c r="Q78" s="15" cm="1">
        <f t="array" ref="Q78">IF('Datensätze (optional)'!R75="",_xlfn.IFS(OR(P78="Bitte auswählen…",P78="Sonstiges"),0,P78="Kalksandstein",'Datensätze - vordefiniert'!$G$40,P78="Vormauerziegel",'Datensätze - vordefiniert'!$G$41),'Datensätze (optional)'!R75)</f>
        <v>0</v>
      </c>
      <c r="R78" s="15">
        <v>0</v>
      </c>
      <c r="S78" s="15">
        <f t="shared" si="3"/>
        <v>0</v>
      </c>
      <c r="T78" s="1"/>
      <c r="U78" s="6"/>
    </row>
    <row r="79" spans="1:21" x14ac:dyDescent="0.25">
      <c r="A79" s="5"/>
      <c r="B79" s="17">
        <v>0</v>
      </c>
      <c r="C79" s="12" t="str">
        <v>Bitte auswählen…</v>
      </c>
      <c r="D79" s="17" cm="1">
        <f t="array" ref="D79">IF('Datensätze (optional)'!E76="",_xlfn.IFS(OR(C79="Bitte auswählen…",C79="Sonstiges"),0,C79="C20/25",'Datensätze - vordefiniert'!$G$11,C79="C25/30",'Datensätze - vordefiniert'!$G$12,C79="C30/37",'Datensätze - vordefiniert'!$G$13,C79="C35/45",'Datensätze - vordefiniert'!$G$14,C79="C40/50",'Datensätze - vordefiniert'!$G$15,C79="C45/55",'Datensätze - vordefiniert'!$G$16,C79="C50/60",'Datensätze - vordefiniert'!$G$17),'Datensätze (optional)'!E76)</f>
        <v>0</v>
      </c>
      <c r="E79" s="15">
        <v>0</v>
      </c>
      <c r="F79" s="15" t="str">
        <v>Bitte auswählen…</v>
      </c>
      <c r="G79" s="17" cm="1">
        <f t="array" ref="G79">IF('Datensätze (optional)'!H76="",_xlfn.IFS(OR(F79="Bitte auswählen…",F79="Sonstiges"),0,F79="C20/25",'Datensätze - vordefiniert'!$G$11,F79="C25/30",'Datensätze - vordefiniert'!$G$12,F79="C30/37",'Datensätze - vordefiniert'!$G$13,F79="C35/45",'Datensätze - vordefiniert'!$G$14,F79="C40/50",'Datensätze - vordefiniert'!$G$15,F79="C45/55",'Datensätze - vordefiniert'!$G$16,F79="C50/60",'Datensätze - vordefiniert'!$G$17),'Datensätze (optional)'!H76)</f>
        <v>0</v>
      </c>
      <c r="H79" s="15">
        <v>0</v>
      </c>
      <c r="I79" s="15">
        <v>0</v>
      </c>
      <c r="J79" s="44">
        <f>IF('Datensätze (optional)'!J76="",IF(I79=0,0,'Datensätze - vordefiniert'!$G$18),'Datensätze (optional)'!J76)</f>
        <v>0</v>
      </c>
      <c r="K79" s="12" t="str">
        <v>Bitte auswählen…</v>
      </c>
      <c r="L79" s="18" cm="1">
        <f t="array" ref="L79">IF('Datensätze (optional)'!M76="",_xlfn.IFS(OR(K79="Bitte auswählen…",K79="Sonstiges"),0,K79="Konstruktionsvollholz",'Datensätze - vordefiniert'!$G$21,K79="Brettschichtholz",'Datensätze - vordefiniert'!$G$22),'Datensätze (optional)'!M76)</f>
        <v>0</v>
      </c>
      <c r="M79" s="15">
        <v>0</v>
      </c>
      <c r="N79" s="15">
        <v>0</v>
      </c>
      <c r="O79" s="44">
        <f>IF('Datensätze (optional)'!O76="",IF(N79=0,0,'Datensätze - vordefiniert'!$G$20),'Datensätze (optional)'!O76)</f>
        <v>0</v>
      </c>
      <c r="P79" s="15" t="str">
        <v>Bitte auswählen…</v>
      </c>
      <c r="Q79" s="15" cm="1">
        <f t="array" ref="Q79">IF('Datensätze (optional)'!R76="",_xlfn.IFS(OR(P79="Bitte auswählen…",P79="Sonstiges"),0,P79="Kalksandstein",'Datensätze - vordefiniert'!$G$40,P79="Vormauerziegel",'Datensätze - vordefiniert'!$G$41),'Datensätze (optional)'!R76)</f>
        <v>0</v>
      </c>
      <c r="R79" s="15">
        <v>0</v>
      </c>
      <c r="S79" s="15">
        <f t="shared" si="3"/>
        <v>0</v>
      </c>
      <c r="T79" s="1"/>
      <c r="U79" s="6"/>
    </row>
    <row r="80" spans="1:21" x14ac:dyDescent="0.25">
      <c r="A80" s="5"/>
      <c r="B80" s="17">
        <v>0</v>
      </c>
      <c r="C80" s="12" t="str">
        <v>Bitte auswählen…</v>
      </c>
      <c r="D80" s="17" cm="1">
        <f t="array" ref="D80">IF('Datensätze (optional)'!E77="",_xlfn.IFS(OR(C80="Bitte auswählen…",C80="Sonstiges"),0,C80="C20/25",'Datensätze - vordefiniert'!$G$11,C80="C25/30",'Datensätze - vordefiniert'!$G$12,C80="C30/37",'Datensätze - vordefiniert'!$G$13,C80="C35/45",'Datensätze - vordefiniert'!$G$14,C80="C40/50",'Datensätze - vordefiniert'!$G$15,C80="C45/55",'Datensätze - vordefiniert'!$G$16,C80="C50/60",'Datensätze - vordefiniert'!$G$17),'Datensätze (optional)'!E77)</f>
        <v>0</v>
      </c>
      <c r="E80" s="15">
        <v>0</v>
      </c>
      <c r="F80" s="15" t="str">
        <v>Bitte auswählen…</v>
      </c>
      <c r="G80" s="17" cm="1">
        <f t="array" ref="G80">IF('Datensätze (optional)'!H77="",_xlfn.IFS(OR(F80="Bitte auswählen…",F80="Sonstiges"),0,F80="C20/25",'Datensätze - vordefiniert'!$G$11,F80="C25/30",'Datensätze - vordefiniert'!$G$12,F80="C30/37",'Datensätze - vordefiniert'!$G$13,F80="C35/45",'Datensätze - vordefiniert'!$G$14,F80="C40/50",'Datensätze - vordefiniert'!$G$15,F80="C45/55",'Datensätze - vordefiniert'!$G$16,F80="C50/60",'Datensätze - vordefiniert'!$G$17),'Datensätze (optional)'!H77)</f>
        <v>0</v>
      </c>
      <c r="H80" s="15">
        <v>0</v>
      </c>
      <c r="I80" s="15">
        <v>0</v>
      </c>
      <c r="J80" s="44">
        <f>IF('Datensätze (optional)'!J77="",IF(I80=0,0,'Datensätze - vordefiniert'!$G$18),'Datensätze (optional)'!J77)</f>
        <v>0</v>
      </c>
      <c r="K80" s="12" t="str">
        <v>Bitte auswählen…</v>
      </c>
      <c r="L80" s="18" cm="1">
        <f t="array" ref="L80">IF('Datensätze (optional)'!M77="",_xlfn.IFS(OR(K80="Bitte auswählen…",K80="Sonstiges"),0,K80="Konstruktionsvollholz",'Datensätze - vordefiniert'!$G$21,K80="Brettschichtholz",'Datensätze - vordefiniert'!$G$22),'Datensätze (optional)'!M77)</f>
        <v>0</v>
      </c>
      <c r="M80" s="15">
        <v>0</v>
      </c>
      <c r="N80" s="15">
        <v>0</v>
      </c>
      <c r="O80" s="44">
        <f>IF('Datensätze (optional)'!O77="",IF(N80=0,0,'Datensätze - vordefiniert'!$G$20),'Datensätze (optional)'!O77)</f>
        <v>0</v>
      </c>
      <c r="P80" s="15" t="str">
        <v>Bitte auswählen…</v>
      </c>
      <c r="Q80" s="15" cm="1">
        <f t="array" ref="Q80">IF('Datensätze (optional)'!R77="",_xlfn.IFS(OR(P80="Bitte auswählen…",P80="Sonstiges"),0,P80="Kalksandstein",'Datensätze - vordefiniert'!$G$40,P80="Vormauerziegel",'Datensätze - vordefiniert'!$G$41),'Datensätze (optional)'!R77)</f>
        <v>0</v>
      </c>
      <c r="R80" s="15">
        <v>0</v>
      </c>
      <c r="S80" s="15">
        <f t="shared" si="3"/>
        <v>0</v>
      </c>
      <c r="T80" s="1"/>
      <c r="U80" s="6"/>
    </row>
    <row r="81" spans="1:21" x14ac:dyDescent="0.25">
      <c r="A81" s="5"/>
      <c r="B81" s="17">
        <v>0</v>
      </c>
      <c r="C81" s="12" t="str">
        <v>Bitte auswählen…</v>
      </c>
      <c r="D81" s="17" cm="1">
        <f t="array" ref="D81">IF('Datensätze (optional)'!E78="",_xlfn.IFS(OR(C81="Bitte auswählen…",C81="Sonstiges"),0,C81="C20/25",'Datensätze - vordefiniert'!$G$11,C81="C25/30",'Datensätze - vordefiniert'!$G$12,C81="C30/37",'Datensätze - vordefiniert'!$G$13,C81="C35/45",'Datensätze - vordefiniert'!$G$14,C81="C40/50",'Datensätze - vordefiniert'!$G$15,C81="C45/55",'Datensätze - vordefiniert'!$G$16,C81="C50/60",'Datensätze - vordefiniert'!$G$17),'Datensätze (optional)'!E78)</f>
        <v>0</v>
      </c>
      <c r="E81" s="15">
        <v>0</v>
      </c>
      <c r="F81" s="15" t="str">
        <v>Bitte auswählen…</v>
      </c>
      <c r="G81" s="17" cm="1">
        <f t="array" ref="G81">IF('Datensätze (optional)'!H78="",_xlfn.IFS(OR(F81="Bitte auswählen…",F81="Sonstiges"),0,F81="C20/25",'Datensätze - vordefiniert'!$G$11,F81="C25/30",'Datensätze - vordefiniert'!$G$12,F81="C30/37",'Datensätze - vordefiniert'!$G$13,F81="C35/45",'Datensätze - vordefiniert'!$G$14,F81="C40/50",'Datensätze - vordefiniert'!$G$15,F81="C45/55",'Datensätze - vordefiniert'!$G$16,F81="C50/60",'Datensätze - vordefiniert'!$G$17),'Datensätze (optional)'!H78)</f>
        <v>0</v>
      </c>
      <c r="H81" s="15">
        <v>0</v>
      </c>
      <c r="I81" s="15">
        <v>0</v>
      </c>
      <c r="J81" s="44">
        <f>IF('Datensätze (optional)'!J78="",IF(I81=0,0,'Datensätze - vordefiniert'!$G$18),'Datensätze (optional)'!J78)</f>
        <v>0</v>
      </c>
      <c r="K81" s="12" t="str">
        <v>Bitte auswählen…</v>
      </c>
      <c r="L81" s="18" cm="1">
        <f t="array" ref="L81">IF('Datensätze (optional)'!M78="",_xlfn.IFS(OR(K81="Bitte auswählen…",K81="Sonstiges"),0,K81="Konstruktionsvollholz",'Datensätze - vordefiniert'!$G$21,K81="Brettschichtholz",'Datensätze - vordefiniert'!$G$22),'Datensätze (optional)'!M78)</f>
        <v>0</v>
      </c>
      <c r="M81" s="15">
        <v>0</v>
      </c>
      <c r="N81" s="15">
        <v>0</v>
      </c>
      <c r="O81" s="44">
        <f>IF('Datensätze (optional)'!O78="",IF(N81=0,0,'Datensätze - vordefiniert'!$G$20),'Datensätze (optional)'!O78)</f>
        <v>0</v>
      </c>
      <c r="P81" s="15" t="str">
        <v>Bitte auswählen…</v>
      </c>
      <c r="Q81" s="15" cm="1">
        <f t="array" ref="Q81">IF('Datensätze (optional)'!R78="",_xlfn.IFS(OR(P81="Bitte auswählen…",P81="Sonstiges"),0,P81="Kalksandstein",'Datensätze - vordefiniert'!$G$40,P81="Vormauerziegel",'Datensätze - vordefiniert'!$G$41),'Datensätze (optional)'!R78)</f>
        <v>0</v>
      </c>
      <c r="R81" s="15">
        <v>0</v>
      </c>
      <c r="S81" s="15">
        <f t="shared" si="3"/>
        <v>0</v>
      </c>
      <c r="T81" s="1"/>
      <c r="U81" s="6"/>
    </row>
    <row r="82" spans="1:21" ht="16.5" x14ac:dyDescent="0.3">
      <c r="A82" s="5"/>
      <c r="B82" s="1"/>
      <c r="C82" s="1"/>
      <c r="D82" s="13"/>
      <c r="E82" s="16"/>
      <c r="F82" s="16"/>
      <c r="G82" s="16"/>
      <c r="H82" s="16"/>
      <c r="I82" s="13"/>
      <c r="J82" s="13"/>
      <c r="K82" s="16"/>
      <c r="L82" s="16"/>
      <c r="M82" s="13"/>
      <c r="N82" s="1"/>
      <c r="O82" s="13"/>
      <c r="P82" s="1"/>
      <c r="Q82" s="1"/>
      <c r="R82" s="149" t="s">
        <v>166</v>
      </c>
      <c r="S82" s="26">
        <f>SUM(S70:S81)</f>
        <v>0</v>
      </c>
      <c r="T82" s="13"/>
      <c r="U82" s="146"/>
    </row>
    <row r="83" spans="1:21" ht="8.25" customHeight="1" x14ac:dyDescent="0.25">
      <c r="A83" s="5"/>
      <c r="B83" s="1"/>
      <c r="C83" s="1"/>
      <c r="D83" s="2"/>
      <c r="E83" s="2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21"/>
    </row>
    <row r="84" spans="1:21" ht="15.75" x14ac:dyDescent="0.25">
      <c r="A84" s="9"/>
      <c r="B84" s="157" t="s">
        <v>49</v>
      </c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231"/>
    </row>
    <row r="85" spans="1:21" ht="8.25" customHeight="1" x14ac:dyDescent="0.25">
      <c r="A85" s="5"/>
      <c r="B85" s="1"/>
      <c r="C85" s="1"/>
      <c r="D85" s="2"/>
      <c r="E85" s="2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21"/>
    </row>
    <row r="86" spans="1:21" ht="18.75" x14ac:dyDescent="0.35">
      <c r="A86" s="5"/>
      <c r="B86" s="28" t="s">
        <v>44</v>
      </c>
      <c r="C86" s="22" t="s">
        <v>5</v>
      </c>
      <c r="D86" s="22" t="s">
        <v>120</v>
      </c>
      <c r="E86" s="22" t="s">
        <v>110</v>
      </c>
      <c r="F86" s="22" t="s">
        <v>5</v>
      </c>
      <c r="G86" s="22" t="s">
        <v>120</v>
      </c>
      <c r="H86" s="22" t="s">
        <v>110</v>
      </c>
      <c r="I86" s="22" t="s">
        <v>111</v>
      </c>
      <c r="J86" s="22" t="s">
        <v>120</v>
      </c>
      <c r="K86" s="22" t="s">
        <v>6</v>
      </c>
      <c r="L86" s="22" t="s">
        <v>120</v>
      </c>
      <c r="M86" s="22" t="s">
        <v>112</v>
      </c>
      <c r="N86" s="22" t="s">
        <v>105</v>
      </c>
      <c r="O86" s="22" t="s">
        <v>120</v>
      </c>
      <c r="P86" s="22" t="s">
        <v>116</v>
      </c>
      <c r="Q86" s="22" t="s">
        <v>120</v>
      </c>
      <c r="R86" s="22" t="s">
        <v>117</v>
      </c>
      <c r="S86" s="25" t="s">
        <v>197</v>
      </c>
      <c r="T86" s="1"/>
      <c r="U86" s="6"/>
    </row>
    <row r="87" spans="1:21" ht="18.75" x14ac:dyDescent="0.35">
      <c r="A87" s="5"/>
      <c r="B87" s="19"/>
      <c r="C87" s="20" t="s">
        <v>157</v>
      </c>
      <c r="D87" s="33" t="s">
        <v>170</v>
      </c>
      <c r="E87" s="20" t="s">
        <v>159</v>
      </c>
      <c r="F87" s="20" t="s">
        <v>158</v>
      </c>
      <c r="G87" s="33" t="s">
        <v>170</v>
      </c>
      <c r="H87" s="20" t="s">
        <v>162</v>
      </c>
      <c r="I87" s="20" t="s">
        <v>163</v>
      </c>
      <c r="J87" s="33" t="s">
        <v>195</v>
      </c>
      <c r="K87" s="29"/>
      <c r="L87" s="33" t="s">
        <v>170</v>
      </c>
      <c r="M87" s="20" t="s">
        <v>161</v>
      </c>
      <c r="N87" s="20" t="s">
        <v>163</v>
      </c>
      <c r="O87" s="33" t="s">
        <v>195</v>
      </c>
      <c r="P87" s="20"/>
      <c r="Q87" s="33" t="s">
        <v>170</v>
      </c>
      <c r="R87" s="20" t="s">
        <v>161</v>
      </c>
      <c r="S87" s="33" t="s">
        <v>165</v>
      </c>
      <c r="T87" s="1"/>
      <c r="U87" s="6"/>
    </row>
    <row r="88" spans="1:21" x14ac:dyDescent="0.25">
      <c r="A88" s="5"/>
      <c r="B88" s="17" cm="1">
        <f t="array" ref="B88:B99">Eingabeformular!B106:B117</f>
        <v>0</v>
      </c>
      <c r="C88" s="12" t="str" cm="1">
        <f t="array" ref="C88:C99">Eingabeformular!C106:C117</f>
        <v>Bitte auswählen…</v>
      </c>
      <c r="D88" s="17" cm="1">
        <f t="array" ref="D88">IF('Datensätze (optional)'!E84="",_xlfn.IFS(OR(C88="Bitte auswählen…",C88="Sonstiges"),0,C88="C20/25",'Datensätze - vordefiniert'!$G$11,C88="C25/30",'Datensätze - vordefiniert'!$G$12,C88="C30/37",'Datensätze - vordefiniert'!$G$13,C88="C35/45",'Datensätze - vordefiniert'!$G$14,C88="C40/50",'Datensätze - vordefiniert'!$G$15,C88="C45/55",'Datensätze - vordefiniert'!$G$16,C88="C50/60",'Datensätze - vordefiniert'!$G$17),'Datensätze (optional)'!E84)</f>
        <v>0</v>
      </c>
      <c r="E88" s="15" cm="1">
        <f t="array" ref="E88:E99">Eingabeformular!D106:D117</f>
        <v>0</v>
      </c>
      <c r="F88" s="15" t="str" cm="1">
        <f t="array" ref="F88:F99">Eingabeformular!E106:E117</f>
        <v>Bitte auswählen…</v>
      </c>
      <c r="G88" s="17" cm="1">
        <f t="array" ref="G88">IF('Datensätze (optional)'!H84="",_xlfn.IFS(OR(F88="Bitte auswählen…",F88="Sonstiges"),0,F88="C20/25",'Datensätze - vordefiniert'!$G$11,F88="C25/30",'Datensätze - vordefiniert'!$G$12,F88="C30/37",'Datensätze - vordefiniert'!$G$13,F88="C35/45",'Datensätze - vordefiniert'!$G$14,F88="C40/50",'Datensätze - vordefiniert'!$G$15,F88="C45/55",'Datensätze - vordefiniert'!$G$16,F88="C50/60",'Datensätze - vordefiniert'!$G$17),'Datensätze (optional)'!H84)</f>
        <v>0</v>
      </c>
      <c r="H88" s="15" cm="1">
        <f t="array" ref="H88:H99">Eingabeformular!F106:F117</f>
        <v>0</v>
      </c>
      <c r="I88" s="15" cm="1">
        <f t="array" ref="I88:I99">Eingabeformular!G106:G117</f>
        <v>0</v>
      </c>
      <c r="J88" s="44">
        <f>IF('Datensätze (optional)'!J84="",IF(I88=0,0,'Datensätze - vordefiniert'!$G$18),'Datensätze (optional)'!J84)</f>
        <v>0</v>
      </c>
      <c r="K88" s="12" t="str" cm="1">
        <f t="array" ref="K88:K99">Eingabeformular!H106:H117</f>
        <v>Bitte auswählen…</v>
      </c>
      <c r="L88" s="18" cm="1">
        <f t="array" ref="L88">IF('Datensätze (optional)'!M84="",_xlfn.IFS(OR(K88="Bitte auswählen…",K88="Sonstiges"),0,K88="Konstruktionsvollholz",'Datensätze - vordefiniert'!$G$21,K88="Brettschichtholz",'Datensätze - vordefiniert'!$G$22),'Datensätze (optional)'!M84)</f>
        <v>0</v>
      </c>
      <c r="M88" s="15" cm="1">
        <f t="array" ref="M88:M99">Eingabeformular!I106:I117</f>
        <v>0</v>
      </c>
      <c r="N88" s="15" cm="1">
        <f t="array" ref="N88:N99">Eingabeformular!J106:J117</f>
        <v>0</v>
      </c>
      <c r="O88" s="44">
        <f>IF('Datensätze (optional)'!O85="",IF(N88=0,0,'Datensätze - vordefiniert'!$G$20),'Datensätze (optional)'!O85)</f>
        <v>0</v>
      </c>
      <c r="P88" s="15" t="str" cm="1">
        <f t="array" ref="P88:P99">Eingabeformular!K106:K117</f>
        <v>Bitte auswählen…</v>
      </c>
      <c r="Q88" s="15" cm="1">
        <f t="array" ref="Q88">IF('Datensätze (optional)'!R84="",_xlfn.IFS(OR(P88="Bitte auswählen…",P88="Sonstiges"),0,P88="Kalksandstein",'Datensätze - vordefiniert'!$G$40,P88="Vormauerziegel",'Datensätze - vordefiniert'!$G$41),'Datensätze (optional)'!R84)</f>
        <v>0</v>
      </c>
      <c r="R88" s="15" cm="1">
        <f t="array" ref="R88:R99">Eingabeformular!L106:L117</f>
        <v>0</v>
      </c>
      <c r="S88" s="15">
        <f>IF($D$27=0,0,(E88*D88+G88*H88+I88*J88+M88*L88+N88*O88+R88*Q88)/$D$27)</f>
        <v>0</v>
      </c>
      <c r="T88" s="1"/>
      <c r="U88" s="6"/>
    </row>
    <row r="89" spans="1:21" x14ac:dyDescent="0.25">
      <c r="A89" s="5"/>
      <c r="B89" s="17">
        <v>0</v>
      </c>
      <c r="C89" s="12" t="str">
        <v>Bitte auswählen…</v>
      </c>
      <c r="D89" s="17" cm="1">
        <f t="array" ref="D89">IF('Datensätze (optional)'!E85="",_xlfn.IFS(OR(C89="Bitte auswählen…",C89="Sonstiges"),0,C89="C20/25",'Datensätze - vordefiniert'!$G$11,C89="C25/30",'Datensätze - vordefiniert'!$G$12,C89="C30/37",'Datensätze - vordefiniert'!$G$13,C89="C35/45",'Datensätze - vordefiniert'!$G$14,C89="C40/50",'Datensätze - vordefiniert'!$G$15,C89="C45/55",'Datensätze - vordefiniert'!$G$16,C89="C50/60",'Datensätze - vordefiniert'!$G$17),'Datensätze (optional)'!E85)</f>
        <v>0</v>
      </c>
      <c r="E89" s="15">
        <v>0</v>
      </c>
      <c r="F89" s="15" t="str">
        <v>Bitte auswählen…</v>
      </c>
      <c r="G89" s="17" cm="1">
        <f t="array" ref="G89">IF('Datensätze (optional)'!H85="",_xlfn.IFS(OR(F89="Bitte auswählen…",F89="Sonstiges"),0,F89="C20/25",'Datensätze - vordefiniert'!$G$11,F89="C25/30",'Datensätze - vordefiniert'!$G$12,F89="C30/37",'Datensätze - vordefiniert'!$G$13,F89="C35/45",'Datensätze - vordefiniert'!$G$14,F89="C40/50",'Datensätze - vordefiniert'!$G$15,F89="C45/55",'Datensätze - vordefiniert'!$G$16,F89="C50/60",'Datensätze - vordefiniert'!$G$17),'Datensätze (optional)'!H85)</f>
        <v>0</v>
      </c>
      <c r="H89" s="15">
        <v>0</v>
      </c>
      <c r="I89" s="15">
        <v>0</v>
      </c>
      <c r="J89" s="44">
        <f>IF('Datensätze (optional)'!J85="",IF(I89=0,0,'Datensätze - vordefiniert'!$G$18),'Datensätze (optional)'!J85)</f>
        <v>0</v>
      </c>
      <c r="K89" s="12" t="str">
        <v>Bitte auswählen…</v>
      </c>
      <c r="L89" s="18" cm="1">
        <f t="array" ref="L89">IF('Datensätze (optional)'!M85="",_xlfn.IFS(OR(K89="Bitte auswählen…",K89="Sonstiges"),0,K89="Konstruktionsvollholz",'Datensätze - vordefiniert'!$G$21,K89="Brettschichtholz",'Datensätze - vordefiniert'!$G$22),'Datensätze (optional)'!M85)</f>
        <v>0</v>
      </c>
      <c r="M89" s="15">
        <v>0</v>
      </c>
      <c r="N89" s="15">
        <v>0</v>
      </c>
      <c r="O89" s="44">
        <f>IF('Datensätze (optional)'!O86="",IF(N89=0,0,'Datensätze - vordefiniert'!$G$20),'Datensätze (optional)'!O86)</f>
        <v>0</v>
      </c>
      <c r="P89" s="15" t="str">
        <v>Bitte auswählen…</v>
      </c>
      <c r="Q89" s="15" cm="1">
        <f t="array" ref="Q89">IF('Datensätze (optional)'!R85="",_xlfn.IFS(OR(P89="Bitte auswählen…",P89="Sonstiges"),0,P89="Kalksandstein",'Datensätze - vordefiniert'!$G$40,P89="Vormauerziegel",'Datensätze - vordefiniert'!$G$41),'Datensätze (optional)'!R85)</f>
        <v>0</v>
      </c>
      <c r="R89" s="15">
        <v>0</v>
      </c>
      <c r="S89" s="15">
        <f t="shared" ref="S89:S99" si="4">IF($D$27=0,0,(E89*D89+G89*H89+I89*J89+M89*L89+N89*O89+R89*Q89)/$D$27)</f>
        <v>0</v>
      </c>
      <c r="T89" s="1"/>
      <c r="U89" s="6"/>
    </row>
    <row r="90" spans="1:21" x14ac:dyDescent="0.25">
      <c r="A90" s="5"/>
      <c r="B90" s="17">
        <v>0</v>
      </c>
      <c r="C90" s="12" t="str">
        <v>Bitte auswählen…</v>
      </c>
      <c r="D90" s="17" cm="1">
        <f t="array" ref="D90">IF('Datensätze (optional)'!E86="",_xlfn.IFS(OR(C90="Bitte auswählen…",C90="Sonstiges"),0,C90="C20/25",'Datensätze - vordefiniert'!$G$11,C90="C25/30",'Datensätze - vordefiniert'!$G$12,C90="C30/37",'Datensätze - vordefiniert'!$G$13,C90="C35/45",'Datensätze - vordefiniert'!$G$14,C90="C40/50",'Datensätze - vordefiniert'!$G$15,C90="C45/55",'Datensätze - vordefiniert'!$G$16,C90="C50/60",'Datensätze - vordefiniert'!$G$17),'Datensätze (optional)'!E86)</f>
        <v>0</v>
      </c>
      <c r="E90" s="15">
        <v>0</v>
      </c>
      <c r="F90" s="15" t="str">
        <v>Bitte auswählen…</v>
      </c>
      <c r="G90" s="17" cm="1">
        <f t="array" ref="G90">IF('Datensätze (optional)'!H86="",_xlfn.IFS(OR(F90="Bitte auswählen…",F90="Sonstiges"),0,F90="C20/25",'Datensätze - vordefiniert'!$G$11,F90="C25/30",'Datensätze - vordefiniert'!$G$12,F90="C30/37",'Datensätze - vordefiniert'!$G$13,F90="C35/45",'Datensätze - vordefiniert'!$G$14,F90="C40/50",'Datensätze - vordefiniert'!$G$15,F90="C45/55",'Datensätze - vordefiniert'!$G$16,F90="C50/60",'Datensätze - vordefiniert'!$G$17),'Datensätze (optional)'!H86)</f>
        <v>0</v>
      </c>
      <c r="H90" s="15">
        <v>0</v>
      </c>
      <c r="I90" s="15">
        <v>0</v>
      </c>
      <c r="J90" s="44">
        <f>IF('Datensätze (optional)'!J86="",IF(I90=0,0,'Datensätze - vordefiniert'!$G$18),'Datensätze (optional)'!J86)</f>
        <v>0</v>
      </c>
      <c r="K90" s="12" t="str">
        <v>Bitte auswählen…</v>
      </c>
      <c r="L90" s="18" cm="1">
        <f t="array" ref="L90">IF('Datensätze (optional)'!M86="",_xlfn.IFS(OR(K90="Bitte auswählen…",K90="Sonstiges"),0,K90="Konstruktionsvollholz",'Datensätze - vordefiniert'!$G$21,K90="Brettschichtholz",'Datensätze - vordefiniert'!$G$22),'Datensätze (optional)'!M86)</f>
        <v>0</v>
      </c>
      <c r="M90" s="15">
        <v>0</v>
      </c>
      <c r="N90" s="15">
        <v>0</v>
      </c>
      <c r="O90" s="44">
        <f>IF('Datensätze (optional)'!O87="",IF(N90=0,0,'Datensätze - vordefiniert'!$G$20),'Datensätze (optional)'!O87)</f>
        <v>0</v>
      </c>
      <c r="P90" s="15" t="str">
        <v>Bitte auswählen…</v>
      </c>
      <c r="Q90" s="15" cm="1">
        <f t="array" ref="Q90">IF('Datensätze (optional)'!R86="",_xlfn.IFS(OR(P90="Bitte auswählen…",P90="Sonstiges"),0,P90="Kalksandstein",'Datensätze - vordefiniert'!$G$40,P90="Vormauerziegel",'Datensätze - vordefiniert'!$G$41),'Datensätze (optional)'!R86)</f>
        <v>0</v>
      </c>
      <c r="R90" s="15">
        <v>0</v>
      </c>
      <c r="S90" s="15">
        <f t="shared" si="4"/>
        <v>0</v>
      </c>
      <c r="T90" s="1"/>
      <c r="U90" s="6"/>
    </row>
    <row r="91" spans="1:21" x14ac:dyDescent="0.25">
      <c r="A91" s="5"/>
      <c r="B91" s="17">
        <v>0</v>
      </c>
      <c r="C91" s="12" t="str">
        <v>Bitte auswählen…</v>
      </c>
      <c r="D91" s="17" cm="1">
        <f t="array" ref="D91">IF('Datensätze (optional)'!E87="",_xlfn.IFS(OR(C91="Bitte auswählen…",C91="Sonstiges"),0,C91="C20/25",'Datensätze - vordefiniert'!$G$11,C91="C25/30",'Datensätze - vordefiniert'!$G$12,C91="C30/37",'Datensätze - vordefiniert'!$G$13,C91="C35/45",'Datensätze - vordefiniert'!$G$14,C91="C40/50",'Datensätze - vordefiniert'!$G$15,C91="C45/55",'Datensätze - vordefiniert'!$G$16,C91="C50/60",'Datensätze - vordefiniert'!$G$17),'Datensätze (optional)'!E87)</f>
        <v>0</v>
      </c>
      <c r="E91" s="15">
        <v>0</v>
      </c>
      <c r="F91" s="15" t="str">
        <v>Bitte auswählen…</v>
      </c>
      <c r="G91" s="17" cm="1">
        <f t="array" ref="G91">IF('Datensätze (optional)'!H87="",_xlfn.IFS(OR(F91="Bitte auswählen…",F91="Sonstiges"),0,F91="C20/25",'Datensätze - vordefiniert'!$G$11,F91="C25/30",'Datensätze - vordefiniert'!$G$12,F91="C30/37",'Datensätze - vordefiniert'!$G$13,F91="C35/45",'Datensätze - vordefiniert'!$G$14,F91="C40/50",'Datensätze - vordefiniert'!$G$15,F91="C45/55",'Datensätze - vordefiniert'!$G$16,F91="C50/60",'Datensätze - vordefiniert'!$G$17),'Datensätze (optional)'!H87)</f>
        <v>0</v>
      </c>
      <c r="H91" s="15">
        <v>0</v>
      </c>
      <c r="I91" s="15">
        <v>0</v>
      </c>
      <c r="J91" s="44">
        <f>IF('Datensätze (optional)'!J87="",IF(I91=0,0,'Datensätze - vordefiniert'!$G$18),'Datensätze (optional)'!J87)</f>
        <v>0</v>
      </c>
      <c r="K91" s="12" t="str">
        <v>Bitte auswählen…</v>
      </c>
      <c r="L91" s="18" cm="1">
        <f t="array" ref="L91">IF('Datensätze (optional)'!M87="",_xlfn.IFS(OR(K91="Bitte auswählen…",K91="Sonstiges"),0,K91="Konstruktionsvollholz",'Datensätze - vordefiniert'!$G$21,K91="Brettschichtholz",'Datensätze - vordefiniert'!$G$22),'Datensätze (optional)'!M87)</f>
        <v>0</v>
      </c>
      <c r="M91" s="15">
        <v>0</v>
      </c>
      <c r="N91" s="15">
        <v>0</v>
      </c>
      <c r="O91" s="44">
        <f>IF('Datensätze (optional)'!O88="",IF(N91=0,0,'Datensätze - vordefiniert'!$G$20),'Datensätze (optional)'!O88)</f>
        <v>0</v>
      </c>
      <c r="P91" s="15" t="str">
        <v>Bitte auswählen…</v>
      </c>
      <c r="Q91" s="15" cm="1">
        <f t="array" ref="Q91">IF('Datensätze (optional)'!R87="",_xlfn.IFS(OR(P91="Bitte auswählen…",P91="Sonstiges"),0,P91="Kalksandstein",'Datensätze - vordefiniert'!$G$40,P91="Vormauerziegel",'Datensätze - vordefiniert'!$G$41),'Datensätze (optional)'!R87)</f>
        <v>0</v>
      </c>
      <c r="R91" s="15">
        <v>0</v>
      </c>
      <c r="S91" s="15">
        <f t="shared" si="4"/>
        <v>0</v>
      </c>
      <c r="T91" s="1"/>
      <c r="U91" s="6"/>
    </row>
    <row r="92" spans="1:21" x14ac:dyDescent="0.25">
      <c r="A92" s="5"/>
      <c r="B92" s="17">
        <v>0</v>
      </c>
      <c r="C92" s="12" t="str">
        <v>Bitte auswählen…</v>
      </c>
      <c r="D92" s="17" cm="1">
        <f t="array" ref="D92">IF('Datensätze (optional)'!E88="",_xlfn.IFS(OR(C92="Bitte auswählen…",C92="Sonstiges"),0,C92="C20/25",'Datensätze - vordefiniert'!$G$11,C92="C25/30",'Datensätze - vordefiniert'!$G$12,C92="C30/37",'Datensätze - vordefiniert'!$G$13,C92="C35/45",'Datensätze - vordefiniert'!$G$14,C92="C40/50",'Datensätze - vordefiniert'!$G$15,C92="C45/55",'Datensätze - vordefiniert'!$G$16,C92="C50/60",'Datensätze - vordefiniert'!$G$17),'Datensätze (optional)'!E88)</f>
        <v>0</v>
      </c>
      <c r="E92" s="15">
        <v>0</v>
      </c>
      <c r="F92" s="15" t="str">
        <v>Bitte auswählen…</v>
      </c>
      <c r="G92" s="17" cm="1">
        <f t="array" ref="G92">IF('Datensätze (optional)'!H88="",_xlfn.IFS(OR(F92="Bitte auswählen…",F92="Sonstiges"),0,F92="C20/25",'Datensätze - vordefiniert'!$G$11,F92="C25/30",'Datensätze - vordefiniert'!$G$12,F92="C30/37",'Datensätze - vordefiniert'!$G$13,F92="C35/45",'Datensätze - vordefiniert'!$G$14,F92="C40/50",'Datensätze - vordefiniert'!$G$15,F92="C45/55",'Datensätze - vordefiniert'!$G$16,F92="C50/60",'Datensätze - vordefiniert'!$G$17),'Datensätze (optional)'!H88)</f>
        <v>0</v>
      </c>
      <c r="H92" s="15">
        <v>0</v>
      </c>
      <c r="I92" s="15">
        <v>0</v>
      </c>
      <c r="J92" s="44">
        <f>IF('Datensätze (optional)'!J88="",IF(I92=0,0,'Datensätze - vordefiniert'!$G$18),'Datensätze (optional)'!J88)</f>
        <v>0</v>
      </c>
      <c r="K92" s="12" t="str">
        <v>Bitte auswählen…</v>
      </c>
      <c r="L92" s="18" cm="1">
        <f t="array" ref="L92">IF('Datensätze (optional)'!M88="",_xlfn.IFS(OR(K92="Bitte auswählen…",K92="Sonstiges"),0,K92="Konstruktionsvollholz",'Datensätze - vordefiniert'!$G$21,K92="Brettschichtholz",'Datensätze - vordefiniert'!$G$22),'Datensätze (optional)'!M88)</f>
        <v>0</v>
      </c>
      <c r="M92" s="15">
        <v>0</v>
      </c>
      <c r="N92" s="15">
        <v>0</v>
      </c>
      <c r="O92" s="44">
        <f>IF('Datensätze (optional)'!O89="",IF(N92=0,0,'Datensätze - vordefiniert'!$G$20),'Datensätze (optional)'!O89)</f>
        <v>0</v>
      </c>
      <c r="P92" s="15" t="str">
        <v>Bitte auswählen…</v>
      </c>
      <c r="Q92" s="15" cm="1">
        <f t="array" ref="Q92">IF('Datensätze (optional)'!R88="",_xlfn.IFS(OR(P92="Bitte auswählen…",P92="Sonstiges"),0,P92="Kalksandstein",'Datensätze - vordefiniert'!$G$40,P92="Vormauerziegel",'Datensätze - vordefiniert'!$G$41),'Datensätze (optional)'!R88)</f>
        <v>0</v>
      </c>
      <c r="R92" s="15">
        <v>0</v>
      </c>
      <c r="S92" s="15">
        <f t="shared" si="4"/>
        <v>0</v>
      </c>
      <c r="T92" s="1"/>
      <c r="U92" s="6"/>
    </row>
    <row r="93" spans="1:21" x14ac:dyDescent="0.25">
      <c r="A93" s="5"/>
      <c r="B93" s="17">
        <v>0</v>
      </c>
      <c r="C93" s="12" t="str">
        <v>Bitte auswählen…</v>
      </c>
      <c r="D93" s="17" cm="1">
        <f t="array" ref="D93">IF('Datensätze (optional)'!E89="",_xlfn.IFS(OR(C93="Bitte auswählen…",C93="Sonstiges"),0,C93="C20/25",'Datensätze - vordefiniert'!$G$11,C93="C25/30",'Datensätze - vordefiniert'!$G$12,C93="C30/37",'Datensätze - vordefiniert'!$G$13,C93="C35/45",'Datensätze - vordefiniert'!$G$14,C93="C40/50",'Datensätze - vordefiniert'!$G$15,C93="C45/55",'Datensätze - vordefiniert'!$G$16,C93="C50/60",'Datensätze - vordefiniert'!$G$17),'Datensätze (optional)'!E89)</f>
        <v>0</v>
      </c>
      <c r="E93" s="15">
        <v>0</v>
      </c>
      <c r="F93" s="15" t="str">
        <v>Bitte auswählen…</v>
      </c>
      <c r="G93" s="17" cm="1">
        <f t="array" ref="G93">IF('Datensätze (optional)'!H89="",_xlfn.IFS(OR(F93="Bitte auswählen…",F93="Sonstiges"),0,F93="C20/25",'Datensätze - vordefiniert'!$G$11,F93="C25/30",'Datensätze - vordefiniert'!$G$12,F93="C30/37",'Datensätze - vordefiniert'!$G$13,F93="C35/45",'Datensätze - vordefiniert'!$G$14,F93="C40/50",'Datensätze - vordefiniert'!$G$15,F93="C45/55",'Datensätze - vordefiniert'!$G$16,F93="C50/60",'Datensätze - vordefiniert'!$G$17),'Datensätze (optional)'!H89)</f>
        <v>0</v>
      </c>
      <c r="H93" s="15">
        <v>0</v>
      </c>
      <c r="I93" s="15">
        <v>0</v>
      </c>
      <c r="J93" s="44">
        <f>IF('Datensätze (optional)'!J89="",IF(I93=0,0,'Datensätze - vordefiniert'!$G$18),'Datensätze (optional)'!J89)</f>
        <v>0</v>
      </c>
      <c r="K93" s="12" t="str">
        <v>Bitte auswählen…</v>
      </c>
      <c r="L93" s="18" cm="1">
        <f t="array" ref="L93">IF('Datensätze (optional)'!M89="",_xlfn.IFS(OR(K93="Bitte auswählen…",K93="Sonstiges"),0,K93="Konstruktionsvollholz",'Datensätze - vordefiniert'!$G$21,K93="Brettschichtholz",'Datensätze - vordefiniert'!$G$22),'Datensätze (optional)'!M89)</f>
        <v>0</v>
      </c>
      <c r="M93" s="15">
        <v>0</v>
      </c>
      <c r="N93" s="15">
        <v>0</v>
      </c>
      <c r="O93" s="44">
        <f>IF('Datensätze (optional)'!O90="",IF(N93=0,0,'Datensätze - vordefiniert'!$G$20),'Datensätze (optional)'!O90)</f>
        <v>0</v>
      </c>
      <c r="P93" s="15" t="str">
        <v>Bitte auswählen…</v>
      </c>
      <c r="Q93" s="15" cm="1">
        <f t="array" ref="Q93">IF('Datensätze (optional)'!R89="",_xlfn.IFS(OR(P93="Bitte auswählen…",P93="Sonstiges"),0,P93="Kalksandstein",'Datensätze - vordefiniert'!$G$40,P93="Vormauerziegel",'Datensätze - vordefiniert'!$G$41),'Datensätze (optional)'!R89)</f>
        <v>0</v>
      </c>
      <c r="R93" s="15">
        <v>0</v>
      </c>
      <c r="S93" s="15">
        <f t="shared" si="4"/>
        <v>0</v>
      </c>
      <c r="T93" s="1"/>
      <c r="U93" s="6"/>
    </row>
    <row r="94" spans="1:21" x14ac:dyDescent="0.25">
      <c r="A94" s="5"/>
      <c r="B94" s="17">
        <v>0</v>
      </c>
      <c r="C94" s="12" t="str">
        <v>Bitte auswählen…</v>
      </c>
      <c r="D94" s="17" cm="1">
        <f t="array" ref="D94">IF('Datensätze (optional)'!E90="",_xlfn.IFS(OR(C94="Bitte auswählen…",C94="Sonstiges"),0,C94="C20/25",'Datensätze - vordefiniert'!$G$11,C94="C25/30",'Datensätze - vordefiniert'!$G$12,C94="C30/37",'Datensätze - vordefiniert'!$G$13,C94="C35/45",'Datensätze - vordefiniert'!$G$14,C94="C40/50",'Datensätze - vordefiniert'!$G$15,C94="C45/55",'Datensätze - vordefiniert'!$G$16,C94="C50/60",'Datensätze - vordefiniert'!$G$17),'Datensätze (optional)'!E90)</f>
        <v>0</v>
      </c>
      <c r="E94" s="15">
        <v>0</v>
      </c>
      <c r="F94" s="15" t="str">
        <v>Bitte auswählen…</v>
      </c>
      <c r="G94" s="17" cm="1">
        <f t="array" ref="G94">IF('Datensätze (optional)'!H90="",_xlfn.IFS(OR(F94="Bitte auswählen…",F94="Sonstiges"),0,F94="C20/25",'Datensätze - vordefiniert'!$G$11,F94="C25/30",'Datensätze - vordefiniert'!$G$12,F94="C30/37",'Datensätze - vordefiniert'!$G$13,F94="C35/45",'Datensätze - vordefiniert'!$G$14,F94="C40/50",'Datensätze - vordefiniert'!$G$15,F94="C45/55",'Datensätze - vordefiniert'!$G$16,F94="C50/60",'Datensätze - vordefiniert'!$G$17),'Datensätze (optional)'!H90)</f>
        <v>0</v>
      </c>
      <c r="H94" s="15">
        <v>0</v>
      </c>
      <c r="I94" s="15">
        <v>0</v>
      </c>
      <c r="J94" s="44">
        <f>IF('Datensätze (optional)'!J90="",IF(I94=0,0,'Datensätze - vordefiniert'!$G$18),'Datensätze (optional)'!J90)</f>
        <v>0</v>
      </c>
      <c r="K94" s="12" t="str">
        <v>Bitte auswählen…</v>
      </c>
      <c r="L94" s="18" cm="1">
        <f t="array" ref="L94">IF('Datensätze (optional)'!M90="",_xlfn.IFS(OR(K94="Bitte auswählen…",K94="Sonstiges"),0,K94="Konstruktionsvollholz",'Datensätze - vordefiniert'!$G$21,K94="Brettschichtholz",'Datensätze - vordefiniert'!$G$22),'Datensätze (optional)'!M90)</f>
        <v>0</v>
      </c>
      <c r="M94" s="15">
        <v>0</v>
      </c>
      <c r="N94" s="15">
        <v>0</v>
      </c>
      <c r="O94" s="44">
        <f>IF('Datensätze (optional)'!O91="",IF(N94=0,0,'Datensätze - vordefiniert'!$G$20),'Datensätze (optional)'!O91)</f>
        <v>0</v>
      </c>
      <c r="P94" s="15" t="str">
        <v>Bitte auswählen…</v>
      </c>
      <c r="Q94" s="15" cm="1">
        <f t="array" ref="Q94">IF('Datensätze (optional)'!R90="",_xlfn.IFS(OR(P94="Bitte auswählen…",P94="Sonstiges"),0,P94="Kalksandstein",'Datensätze - vordefiniert'!$G$40,P94="Vormauerziegel",'Datensätze - vordefiniert'!$G$41),'Datensätze (optional)'!R90)</f>
        <v>0</v>
      </c>
      <c r="R94" s="15">
        <v>0</v>
      </c>
      <c r="S94" s="15">
        <f t="shared" si="4"/>
        <v>0</v>
      </c>
      <c r="T94" s="1"/>
      <c r="U94" s="6"/>
    </row>
    <row r="95" spans="1:21" x14ac:dyDescent="0.25">
      <c r="A95" s="5"/>
      <c r="B95" s="17">
        <v>0</v>
      </c>
      <c r="C95" s="12" t="str">
        <v>Bitte auswählen…</v>
      </c>
      <c r="D95" s="17" cm="1">
        <f t="array" ref="D95">IF('Datensätze (optional)'!E91="",_xlfn.IFS(OR(C95="Bitte auswählen…",C95="Sonstiges"),0,C95="C20/25",'Datensätze - vordefiniert'!$G$11,C95="C25/30",'Datensätze - vordefiniert'!$G$12,C95="C30/37",'Datensätze - vordefiniert'!$G$13,C95="C35/45",'Datensätze - vordefiniert'!$G$14,C95="C40/50",'Datensätze - vordefiniert'!$G$15,C95="C45/55",'Datensätze - vordefiniert'!$G$16,C95="C50/60",'Datensätze - vordefiniert'!$G$17),'Datensätze (optional)'!E91)</f>
        <v>0</v>
      </c>
      <c r="E95" s="15">
        <v>0</v>
      </c>
      <c r="F95" s="15" t="str">
        <v>Bitte auswählen…</v>
      </c>
      <c r="G95" s="17" cm="1">
        <f t="array" ref="G95">IF('Datensätze (optional)'!H91="",_xlfn.IFS(OR(F95="Bitte auswählen…",F95="Sonstiges"),0,F95="C20/25",'Datensätze - vordefiniert'!$G$11,F95="C25/30",'Datensätze - vordefiniert'!$G$12,F95="C30/37",'Datensätze - vordefiniert'!$G$13,F95="C35/45",'Datensätze - vordefiniert'!$G$14,F95="C40/50",'Datensätze - vordefiniert'!$G$15,F95="C45/55",'Datensätze - vordefiniert'!$G$16,F95="C50/60",'Datensätze - vordefiniert'!$G$17),'Datensätze (optional)'!H91)</f>
        <v>0</v>
      </c>
      <c r="H95" s="15">
        <v>0</v>
      </c>
      <c r="I95" s="15">
        <v>0</v>
      </c>
      <c r="J95" s="44">
        <f>IF('Datensätze (optional)'!J91="",IF(I95=0,0,'Datensätze - vordefiniert'!$G$18),'Datensätze (optional)'!J91)</f>
        <v>0</v>
      </c>
      <c r="K95" s="12" t="str">
        <v>Bitte auswählen…</v>
      </c>
      <c r="L95" s="18" cm="1">
        <f t="array" ref="L95">IF('Datensätze (optional)'!M91="",_xlfn.IFS(OR(K95="Bitte auswählen…",K95="Sonstiges"),0,K95="Konstruktionsvollholz",'Datensätze - vordefiniert'!$G$21,K95="Brettschichtholz",'Datensätze - vordefiniert'!$G$22),'Datensätze (optional)'!M91)</f>
        <v>0</v>
      </c>
      <c r="M95" s="15">
        <v>0</v>
      </c>
      <c r="N95" s="15">
        <v>0</v>
      </c>
      <c r="O95" s="44">
        <f>IF('Datensätze (optional)'!O92="",IF(N95=0,0,'Datensätze - vordefiniert'!$G$20),'Datensätze (optional)'!O92)</f>
        <v>0</v>
      </c>
      <c r="P95" s="15" t="str">
        <v>Bitte auswählen…</v>
      </c>
      <c r="Q95" s="15" cm="1">
        <f t="array" ref="Q95">IF('Datensätze (optional)'!R91="",_xlfn.IFS(OR(P95="Bitte auswählen…",P95="Sonstiges"),0,P95="Kalksandstein",'Datensätze - vordefiniert'!$G$40,P95="Vormauerziegel",'Datensätze - vordefiniert'!$G$41),'Datensätze (optional)'!R91)</f>
        <v>0</v>
      </c>
      <c r="R95" s="15">
        <v>0</v>
      </c>
      <c r="S95" s="15">
        <f t="shared" si="4"/>
        <v>0</v>
      </c>
      <c r="T95" s="1"/>
      <c r="U95" s="6"/>
    </row>
    <row r="96" spans="1:21" x14ac:dyDescent="0.25">
      <c r="A96" s="5"/>
      <c r="B96" s="17">
        <v>0</v>
      </c>
      <c r="C96" s="12" t="str">
        <v>Bitte auswählen…</v>
      </c>
      <c r="D96" s="17" cm="1">
        <f t="array" ref="D96">IF('Datensätze (optional)'!E92="",_xlfn.IFS(OR(C96="Bitte auswählen…",C96="Sonstiges"),0,C96="C20/25",'Datensätze - vordefiniert'!$G$11,C96="C25/30",'Datensätze - vordefiniert'!$G$12,C96="C30/37",'Datensätze - vordefiniert'!$G$13,C96="C35/45",'Datensätze - vordefiniert'!$G$14,C96="C40/50",'Datensätze - vordefiniert'!$G$15,C96="C45/55",'Datensätze - vordefiniert'!$G$16,C96="C50/60",'Datensätze - vordefiniert'!$G$17),'Datensätze (optional)'!E92)</f>
        <v>0</v>
      </c>
      <c r="E96" s="15">
        <v>0</v>
      </c>
      <c r="F96" s="15" t="str">
        <v>Bitte auswählen…</v>
      </c>
      <c r="G96" s="17" cm="1">
        <f t="array" ref="G96">IF('Datensätze (optional)'!H92="",_xlfn.IFS(OR(F96="Bitte auswählen…",F96="Sonstiges"),0,F96="C20/25",'Datensätze - vordefiniert'!$G$11,F96="C25/30",'Datensätze - vordefiniert'!$G$12,F96="C30/37",'Datensätze - vordefiniert'!$G$13,F96="C35/45",'Datensätze - vordefiniert'!$G$14,F96="C40/50",'Datensätze - vordefiniert'!$G$15,F96="C45/55",'Datensätze - vordefiniert'!$G$16,F96="C50/60",'Datensätze - vordefiniert'!$G$17),'Datensätze (optional)'!H92)</f>
        <v>0</v>
      </c>
      <c r="H96" s="15">
        <v>0</v>
      </c>
      <c r="I96" s="15">
        <v>0</v>
      </c>
      <c r="J96" s="44">
        <f>IF('Datensätze (optional)'!J92="",IF(I96=0,0,'Datensätze - vordefiniert'!$G$18),'Datensätze (optional)'!J92)</f>
        <v>0</v>
      </c>
      <c r="K96" s="12" t="str">
        <v>Bitte auswählen…</v>
      </c>
      <c r="L96" s="18" cm="1">
        <f t="array" ref="L96">IF('Datensätze (optional)'!M92="",_xlfn.IFS(OR(K96="Bitte auswählen…",K96="Sonstiges"),0,K96="Konstruktionsvollholz",'Datensätze - vordefiniert'!$G$21,K96="Brettschichtholz",'Datensätze - vordefiniert'!$G$22),'Datensätze (optional)'!M92)</f>
        <v>0</v>
      </c>
      <c r="M96" s="15">
        <v>0</v>
      </c>
      <c r="N96" s="15">
        <v>0</v>
      </c>
      <c r="O96" s="44">
        <f>IF('Datensätze (optional)'!O93="",IF(N96=0,0,'Datensätze - vordefiniert'!$G$20),'Datensätze (optional)'!O93)</f>
        <v>0</v>
      </c>
      <c r="P96" s="15" t="str">
        <v>Bitte auswählen…</v>
      </c>
      <c r="Q96" s="15" cm="1">
        <f t="array" ref="Q96">IF('Datensätze (optional)'!R92="",_xlfn.IFS(OR(P96="Bitte auswählen…",P96="Sonstiges"),0,P96="Kalksandstein",'Datensätze - vordefiniert'!$G$40,P96="Vormauerziegel",'Datensätze - vordefiniert'!$G$41),'Datensätze (optional)'!R92)</f>
        <v>0</v>
      </c>
      <c r="R96" s="15">
        <v>0</v>
      </c>
      <c r="S96" s="15">
        <f t="shared" si="4"/>
        <v>0</v>
      </c>
      <c r="T96" s="1"/>
      <c r="U96" s="6"/>
    </row>
    <row r="97" spans="1:21" x14ac:dyDescent="0.25">
      <c r="A97" s="5"/>
      <c r="B97" s="17">
        <v>0</v>
      </c>
      <c r="C97" s="12" t="str">
        <v>Bitte auswählen…</v>
      </c>
      <c r="D97" s="17" cm="1">
        <f t="array" ref="D97">IF('Datensätze (optional)'!E93="",_xlfn.IFS(OR(C97="Bitte auswählen…",C97="Sonstiges"),0,C97="C20/25",'Datensätze - vordefiniert'!$G$11,C97="C25/30",'Datensätze - vordefiniert'!$G$12,C97="C30/37",'Datensätze - vordefiniert'!$G$13,C97="C35/45",'Datensätze - vordefiniert'!$G$14,C97="C40/50",'Datensätze - vordefiniert'!$G$15,C97="C45/55",'Datensätze - vordefiniert'!$G$16,C97="C50/60",'Datensätze - vordefiniert'!$G$17),'Datensätze (optional)'!E93)</f>
        <v>0</v>
      </c>
      <c r="E97" s="15">
        <v>0</v>
      </c>
      <c r="F97" s="15" t="str">
        <v>Bitte auswählen…</v>
      </c>
      <c r="G97" s="17" cm="1">
        <f t="array" ref="G97">IF('Datensätze (optional)'!H93="",_xlfn.IFS(OR(F97="Bitte auswählen…",F97="Sonstiges"),0,F97="C20/25",'Datensätze - vordefiniert'!$G$11,F97="C25/30",'Datensätze - vordefiniert'!$G$12,F97="C30/37",'Datensätze - vordefiniert'!$G$13,F97="C35/45",'Datensätze - vordefiniert'!$G$14,F97="C40/50",'Datensätze - vordefiniert'!$G$15,F97="C45/55",'Datensätze - vordefiniert'!$G$16,F97="C50/60",'Datensätze - vordefiniert'!$G$17),'Datensätze (optional)'!H93)</f>
        <v>0</v>
      </c>
      <c r="H97" s="15">
        <v>0</v>
      </c>
      <c r="I97" s="15">
        <v>0</v>
      </c>
      <c r="J97" s="44">
        <f>IF('Datensätze (optional)'!J93="",IF(I97=0,0,'Datensätze - vordefiniert'!$G$18),'Datensätze (optional)'!J93)</f>
        <v>0</v>
      </c>
      <c r="K97" s="12" t="str">
        <v>Bitte auswählen…</v>
      </c>
      <c r="L97" s="18" cm="1">
        <f t="array" ref="L97">IF('Datensätze (optional)'!M93="",_xlfn.IFS(OR(K97="Bitte auswählen…",K97="Sonstiges"),0,K97="Konstruktionsvollholz",'Datensätze - vordefiniert'!$G$21,K97="Brettschichtholz",'Datensätze - vordefiniert'!$G$22),'Datensätze (optional)'!M93)</f>
        <v>0</v>
      </c>
      <c r="M97" s="15">
        <v>0</v>
      </c>
      <c r="N97" s="15">
        <v>0</v>
      </c>
      <c r="O97" s="44">
        <f>IF('Datensätze (optional)'!O94="",IF(N97=0,0,'Datensätze - vordefiniert'!$G$20),'Datensätze (optional)'!O94)</f>
        <v>0</v>
      </c>
      <c r="P97" s="15" t="str">
        <v>Bitte auswählen…</v>
      </c>
      <c r="Q97" s="15" cm="1">
        <f t="array" ref="Q97">IF('Datensätze (optional)'!R93="",_xlfn.IFS(OR(P97="Bitte auswählen…",P97="Sonstiges"),0,P97="Kalksandstein",'Datensätze - vordefiniert'!$G$40,P97="Vormauerziegel",'Datensätze - vordefiniert'!$G$41),'Datensätze (optional)'!R93)</f>
        <v>0</v>
      </c>
      <c r="R97" s="15">
        <v>0</v>
      </c>
      <c r="S97" s="15">
        <f t="shared" si="4"/>
        <v>0</v>
      </c>
      <c r="T97" s="1"/>
      <c r="U97" s="6"/>
    </row>
    <row r="98" spans="1:21" x14ac:dyDescent="0.25">
      <c r="A98" s="5"/>
      <c r="B98" s="17">
        <v>0</v>
      </c>
      <c r="C98" s="12" t="str">
        <v>Bitte auswählen…</v>
      </c>
      <c r="D98" s="17" cm="1">
        <f t="array" ref="D98">IF('Datensätze (optional)'!E94="",_xlfn.IFS(OR(C98="Bitte auswählen…",C98="Sonstiges"),0,C98="C20/25",'Datensätze - vordefiniert'!$G$11,C98="C25/30",'Datensätze - vordefiniert'!$G$12,C98="C30/37",'Datensätze - vordefiniert'!$G$13,C98="C35/45",'Datensätze - vordefiniert'!$G$14,C98="C40/50",'Datensätze - vordefiniert'!$G$15,C98="C45/55",'Datensätze - vordefiniert'!$G$16,C98="C50/60",'Datensätze - vordefiniert'!$G$17),'Datensätze (optional)'!E94)</f>
        <v>0</v>
      </c>
      <c r="E98" s="15">
        <v>0</v>
      </c>
      <c r="F98" s="15" t="str">
        <v>Bitte auswählen…</v>
      </c>
      <c r="G98" s="17" cm="1">
        <f t="array" ref="G98">IF('Datensätze (optional)'!H94="",_xlfn.IFS(OR(F98="Bitte auswählen…",F98="Sonstiges"),0,F98="C20/25",'Datensätze - vordefiniert'!$G$11,F98="C25/30",'Datensätze - vordefiniert'!$G$12,F98="C30/37",'Datensätze - vordefiniert'!$G$13,F98="C35/45",'Datensätze - vordefiniert'!$G$14,F98="C40/50",'Datensätze - vordefiniert'!$G$15,F98="C45/55",'Datensätze - vordefiniert'!$G$16,F98="C50/60",'Datensätze - vordefiniert'!$G$17),'Datensätze (optional)'!H94)</f>
        <v>0</v>
      </c>
      <c r="H98" s="15">
        <v>0</v>
      </c>
      <c r="I98" s="15">
        <v>0</v>
      </c>
      <c r="J98" s="44">
        <f>IF('Datensätze (optional)'!J94="",IF(I98=0,0,'Datensätze - vordefiniert'!$G$18),'Datensätze (optional)'!J94)</f>
        <v>0</v>
      </c>
      <c r="K98" s="12" t="str">
        <v>Bitte auswählen…</v>
      </c>
      <c r="L98" s="18" cm="1">
        <f t="array" ref="L98">IF('Datensätze (optional)'!M94="",_xlfn.IFS(OR(K98="Bitte auswählen…",K98="Sonstiges"),0,K98="Konstruktionsvollholz",'Datensätze - vordefiniert'!$G$21,K98="Brettschichtholz",'Datensätze - vordefiniert'!$G$22),'Datensätze (optional)'!M94)</f>
        <v>0</v>
      </c>
      <c r="M98" s="15">
        <v>0</v>
      </c>
      <c r="N98" s="15">
        <v>0</v>
      </c>
      <c r="O98" s="44">
        <f>IF('Datensätze (optional)'!O95="",IF(N98=0,0,'Datensätze - vordefiniert'!$G$20),'Datensätze (optional)'!O95)</f>
        <v>0</v>
      </c>
      <c r="P98" s="15" t="str">
        <v>Bitte auswählen…</v>
      </c>
      <c r="Q98" s="15" cm="1">
        <f t="array" ref="Q98">IF('Datensätze (optional)'!R94="",_xlfn.IFS(OR(P98="Bitte auswählen…",P98="Sonstiges"),0,P98="Kalksandstein",'Datensätze - vordefiniert'!$G$40,P98="Vormauerziegel",'Datensätze - vordefiniert'!$G$41),'Datensätze (optional)'!R94)</f>
        <v>0</v>
      </c>
      <c r="R98" s="15">
        <v>0</v>
      </c>
      <c r="S98" s="15">
        <f t="shared" si="4"/>
        <v>0</v>
      </c>
      <c r="T98" s="1"/>
      <c r="U98" s="6"/>
    </row>
    <row r="99" spans="1:21" x14ac:dyDescent="0.25">
      <c r="A99" s="5"/>
      <c r="B99" s="17">
        <v>0</v>
      </c>
      <c r="C99" s="12" t="str">
        <v>Bitte auswählen…</v>
      </c>
      <c r="D99" s="17" cm="1">
        <f t="array" ref="D99">IF('Datensätze (optional)'!E95="",_xlfn.IFS(OR(C99="Bitte auswählen…",C99="Sonstiges"),0,C99="C20/25",'Datensätze - vordefiniert'!$G$11,C99="C25/30",'Datensätze - vordefiniert'!$G$12,C99="C30/37",'Datensätze - vordefiniert'!$G$13,C99="C35/45",'Datensätze - vordefiniert'!$G$14,C99="C40/50",'Datensätze - vordefiniert'!$G$15,C99="C45/55",'Datensätze - vordefiniert'!$G$16,C99="C50/60",'Datensätze - vordefiniert'!$G$17),'Datensätze (optional)'!E95)</f>
        <v>0</v>
      </c>
      <c r="E99" s="15">
        <v>0</v>
      </c>
      <c r="F99" s="15" t="str">
        <v>Bitte auswählen…</v>
      </c>
      <c r="G99" s="17" cm="1">
        <f t="array" ref="G99">IF('Datensätze (optional)'!H95="",_xlfn.IFS(OR(F99="Bitte auswählen…",F99="Sonstiges"),0,F99="C20/25",'Datensätze - vordefiniert'!$G$11,F99="C25/30",'Datensätze - vordefiniert'!$G$12,F99="C30/37",'Datensätze - vordefiniert'!$G$13,F99="C35/45",'Datensätze - vordefiniert'!$G$14,F99="C40/50",'Datensätze - vordefiniert'!$G$15,F99="C45/55",'Datensätze - vordefiniert'!$G$16,F99="C50/60",'Datensätze - vordefiniert'!$G$17),'Datensätze (optional)'!H95)</f>
        <v>0</v>
      </c>
      <c r="H99" s="15">
        <v>0</v>
      </c>
      <c r="I99" s="15">
        <v>0</v>
      </c>
      <c r="J99" s="44">
        <f>IF('Datensätze (optional)'!J95="",IF(I99=0,0,'Datensätze - vordefiniert'!$G$18),'Datensätze (optional)'!J95)</f>
        <v>0</v>
      </c>
      <c r="K99" s="12" t="str">
        <v>Bitte auswählen…</v>
      </c>
      <c r="L99" s="18" cm="1">
        <f t="array" ref="L99">IF('Datensätze (optional)'!M95="",_xlfn.IFS(OR(K99="Bitte auswählen…",K99="Sonstiges"),0,K99="Konstruktionsvollholz",'Datensätze - vordefiniert'!$G$21,K99="Brettschichtholz",'Datensätze - vordefiniert'!$G$22),'Datensätze (optional)'!M95)</f>
        <v>0</v>
      </c>
      <c r="M99" s="15">
        <v>0</v>
      </c>
      <c r="N99" s="15">
        <v>0</v>
      </c>
      <c r="O99" s="44">
        <f>IF('Datensätze (optional)'!O96="",IF(N99=0,0,'Datensätze - vordefiniert'!$G$20),'Datensätze (optional)'!O96)</f>
        <v>0</v>
      </c>
      <c r="P99" s="15" t="str">
        <v>Bitte auswählen…</v>
      </c>
      <c r="Q99" s="15" cm="1">
        <f t="array" ref="Q99">IF('Datensätze (optional)'!R95="",_xlfn.IFS(OR(P99="Bitte auswählen…",P99="Sonstiges"),0,P99="Kalksandstein",'Datensätze - vordefiniert'!$G$40,P99="Vormauerziegel",'Datensätze - vordefiniert'!$G$41),'Datensätze (optional)'!R95)</f>
        <v>0</v>
      </c>
      <c r="R99" s="15">
        <v>0</v>
      </c>
      <c r="S99" s="15">
        <f t="shared" si="4"/>
        <v>0</v>
      </c>
      <c r="T99" s="1"/>
      <c r="U99" s="6"/>
    </row>
    <row r="100" spans="1:21" ht="16.5" x14ac:dyDescent="0.3">
      <c r="A100" s="5"/>
      <c r="B100" s="1"/>
      <c r="C100" s="13"/>
      <c r="D100" s="13"/>
      <c r="E100" s="16"/>
      <c r="F100" s="16"/>
      <c r="G100" s="16"/>
      <c r="H100" s="16"/>
      <c r="I100" s="13"/>
      <c r="J100" s="13"/>
      <c r="K100" s="16"/>
      <c r="L100" s="16"/>
      <c r="M100" s="13"/>
      <c r="N100" s="1"/>
      <c r="O100" s="13"/>
      <c r="P100" s="1"/>
      <c r="Q100" s="1"/>
      <c r="R100" s="149" t="s">
        <v>166</v>
      </c>
      <c r="S100" s="26">
        <f>SUM(S88:S99)</f>
        <v>0</v>
      </c>
      <c r="T100" s="1"/>
      <c r="U100" s="21"/>
    </row>
    <row r="101" spans="1:21" ht="8.25" customHeight="1" x14ac:dyDescent="0.25">
      <c r="A101" s="5"/>
      <c r="B101" s="1"/>
      <c r="C101" s="1"/>
      <c r="D101" s="16"/>
      <c r="E101" s="13"/>
      <c r="F101" s="16"/>
      <c r="G101" s="13"/>
      <c r="H101" s="13"/>
      <c r="I101" s="16"/>
      <c r="J101" s="13"/>
      <c r="K101" s="1"/>
      <c r="L101" s="13"/>
      <c r="M101" s="13"/>
      <c r="N101" s="13"/>
      <c r="O101" s="13"/>
      <c r="P101" s="13"/>
      <c r="Q101" s="13"/>
      <c r="R101" s="13"/>
      <c r="S101" s="13"/>
      <c r="T101" s="13"/>
      <c r="U101" s="21"/>
    </row>
    <row r="102" spans="1:21" ht="15.75" x14ac:dyDescent="0.25">
      <c r="A102" s="9"/>
      <c r="B102" s="157" t="s">
        <v>50</v>
      </c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231"/>
    </row>
    <row r="103" spans="1:21" ht="8.25" customHeight="1" x14ac:dyDescent="0.25">
      <c r="A103" s="5"/>
      <c r="B103" s="1"/>
      <c r="C103" s="1"/>
      <c r="D103" s="2"/>
      <c r="E103" s="2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21"/>
    </row>
    <row r="104" spans="1:21" ht="18.75" x14ac:dyDescent="0.35">
      <c r="A104" s="5"/>
      <c r="B104" s="28" t="s">
        <v>44</v>
      </c>
      <c r="C104" s="22" t="s">
        <v>5</v>
      </c>
      <c r="D104" s="22" t="s">
        <v>120</v>
      </c>
      <c r="E104" s="22" t="s">
        <v>110</v>
      </c>
      <c r="F104" s="22" t="s">
        <v>5</v>
      </c>
      <c r="G104" s="22" t="s">
        <v>120</v>
      </c>
      <c r="H104" s="22" t="s">
        <v>110</v>
      </c>
      <c r="I104" s="22" t="s">
        <v>111</v>
      </c>
      <c r="J104" s="22" t="s">
        <v>120</v>
      </c>
      <c r="K104" s="22" t="s">
        <v>87</v>
      </c>
      <c r="L104" s="22" t="s">
        <v>120</v>
      </c>
      <c r="M104" s="25" t="s">
        <v>198</v>
      </c>
      <c r="N104" s="1"/>
      <c r="O104" s="1"/>
      <c r="P104" s="1"/>
      <c r="Q104" s="1"/>
      <c r="R104" s="1"/>
      <c r="S104" s="13"/>
      <c r="T104" s="13"/>
      <c r="U104" s="21"/>
    </row>
    <row r="105" spans="1:21" ht="18.75" x14ac:dyDescent="0.35">
      <c r="A105" s="5"/>
      <c r="B105" s="19"/>
      <c r="C105" s="20" t="s">
        <v>157</v>
      </c>
      <c r="D105" s="33" t="s">
        <v>170</v>
      </c>
      <c r="E105" s="20" t="s">
        <v>159</v>
      </c>
      <c r="F105" s="20" t="s">
        <v>158</v>
      </c>
      <c r="G105" s="33" t="s">
        <v>170</v>
      </c>
      <c r="H105" s="20" t="s">
        <v>162</v>
      </c>
      <c r="I105" s="20" t="s">
        <v>163</v>
      </c>
      <c r="J105" s="33" t="s">
        <v>195</v>
      </c>
      <c r="K105" s="20" t="s">
        <v>163</v>
      </c>
      <c r="L105" s="33" t="s">
        <v>195</v>
      </c>
      <c r="M105" s="33" t="s">
        <v>165</v>
      </c>
      <c r="N105" s="24"/>
      <c r="O105" s="24"/>
      <c r="P105" s="24"/>
      <c r="Q105" s="24"/>
      <c r="R105" s="24"/>
      <c r="S105" s="13"/>
      <c r="T105" s="13"/>
      <c r="U105" s="21"/>
    </row>
    <row r="106" spans="1:21" x14ac:dyDescent="0.25">
      <c r="A106" s="5"/>
      <c r="B106" s="17" cm="1">
        <f t="array" ref="B106:B117">Eingabeformular!B123:B134</f>
        <v>0</v>
      </c>
      <c r="C106" s="12" t="str" cm="1">
        <f t="array" ref="C106:C117">Eingabeformular!D123:D134</f>
        <v>Bitte auswählen…</v>
      </c>
      <c r="D106" s="17" cm="1">
        <f t="array" ref="D106">IF('Datensätze (optional)'!E101="",_xlfn.IFS(OR(C106="Bitte auswählen…",C106="Sonstiges"),0,C106="C20/25",'Datensätze - vordefiniert'!$G$11,C106="C25/30",'Datensätze - vordefiniert'!$G$12,C106="C30/37",'Datensätze - vordefiniert'!$G$13,C106="C35/45",'Datensätze - vordefiniert'!$G$14,C106="C40/50",'Datensätze - vordefiniert'!$G$15,C106="C45/55",'Datensätze - vordefiniert'!$G$16,C106="C50/60",'Datensätze - vordefiniert'!$G$17),'Datensätze (optional)'!E101)</f>
        <v>0</v>
      </c>
      <c r="E106" s="15" cm="1">
        <f t="array" ref="E106:E117">Eingabeformular!E123:E134</f>
        <v>0</v>
      </c>
      <c r="F106" s="15" t="str" cm="1">
        <f t="array" ref="F106:F117">Eingabeformular!F123:F134</f>
        <v>Bitte auswählen…</v>
      </c>
      <c r="G106" s="17" cm="1">
        <f t="array" ref="G106">IF('Datensätze (optional)'!H101="",_xlfn.IFS(OR(F106="Bitte auswählen…",F106="Sonstiges"),0,F106="C20/25",'Datensätze - vordefiniert'!$G$11,F106="C25/30",'Datensätze - vordefiniert'!$G$12,F106="C30/37",'Datensätze - vordefiniert'!$G$13,F106="C35/45",'Datensätze - vordefiniert'!$G$14,F106="C40/50",'Datensätze - vordefiniert'!$G$15,F106="C45/55",'Datensätze - vordefiniert'!$G$16,F106="C50/60",'Datensätze - vordefiniert'!$G$17),'Datensätze (optional)'!H101)</f>
        <v>0</v>
      </c>
      <c r="H106" s="15" cm="1">
        <f t="array" ref="H106:H117">Eingabeformular!G123:G134</f>
        <v>0</v>
      </c>
      <c r="I106" s="15" cm="1">
        <f t="array" ref="I106:I117">Eingabeformular!H123:H134</f>
        <v>0</v>
      </c>
      <c r="J106" s="44">
        <f>IF('Datensätze (optional)'!J101="",IF(I106=0,0,'Datensätze - vordefiniert'!$G$18),'Datensätze (optional)'!J101)</f>
        <v>0</v>
      </c>
      <c r="K106" s="15" cm="1">
        <f t="array" ref="K106:K117">Eingabeformular!I123:I134</f>
        <v>0</v>
      </c>
      <c r="L106" s="44">
        <f>IF('Datensätze (optional)'!L101="",IF(K106=0,0,'Datensätze - vordefiniert'!$G$19),'Datensätze (optional)'!L101)</f>
        <v>0</v>
      </c>
      <c r="M106" s="15">
        <f>IF($D$27=0,0,(E106*D106+G106*H106+I106*J106+K106*L106)/$D$27)</f>
        <v>0</v>
      </c>
      <c r="N106" s="1"/>
      <c r="O106" s="1"/>
      <c r="P106" s="1"/>
      <c r="Q106" s="1"/>
      <c r="R106" s="1"/>
      <c r="S106" s="13"/>
      <c r="T106" s="13"/>
      <c r="U106" s="21"/>
    </row>
    <row r="107" spans="1:21" x14ac:dyDescent="0.25">
      <c r="A107" s="5"/>
      <c r="B107" s="17">
        <v>0</v>
      </c>
      <c r="C107" s="12" t="str">
        <v>Bitte auswählen…</v>
      </c>
      <c r="D107" s="17" cm="1">
        <f t="array" ref="D107">IF('Datensätze (optional)'!E102="",_xlfn.IFS(OR(C107="Bitte auswählen…",C107="Sonstiges"),0,C107="C20/25",'Datensätze - vordefiniert'!$G$11,C107="C25/30",'Datensätze - vordefiniert'!$G$12,C107="C30/37",'Datensätze - vordefiniert'!$G$13,C107="C35/45",'Datensätze - vordefiniert'!$G$14,C107="C40/50",'Datensätze - vordefiniert'!$G$15,C107="C45/55",'Datensätze - vordefiniert'!$G$16,C107="C50/60",'Datensätze - vordefiniert'!$G$17),'Datensätze (optional)'!E102)</f>
        <v>0</v>
      </c>
      <c r="E107" s="15">
        <v>0</v>
      </c>
      <c r="F107" s="15" t="str">
        <v>Bitte auswählen…</v>
      </c>
      <c r="G107" s="17" cm="1">
        <f t="array" ref="G107">IF('Datensätze (optional)'!H102="",_xlfn.IFS(OR(F107="Bitte auswählen…",F107="Sonstiges"),0,F107="C20/25",'Datensätze - vordefiniert'!$G$11,F107="C25/30",'Datensätze - vordefiniert'!$G$12,F107="C30/37",'Datensätze - vordefiniert'!$G$13,F107="C35/45",'Datensätze - vordefiniert'!$G$14,F107="C40/50",'Datensätze - vordefiniert'!$G$15,F107="C45/55",'Datensätze - vordefiniert'!$G$16,F107="C50/60",'Datensätze - vordefiniert'!$G$17),'Datensätze (optional)'!H102)</f>
        <v>0</v>
      </c>
      <c r="H107" s="15">
        <v>0</v>
      </c>
      <c r="I107" s="15">
        <v>0</v>
      </c>
      <c r="J107" s="44">
        <f>IF('Datensätze (optional)'!J102="",IF(I107=0,0,'Datensätze - vordefiniert'!$G$18),'Datensätze (optional)'!J102)</f>
        <v>0</v>
      </c>
      <c r="K107" s="15">
        <v>0</v>
      </c>
      <c r="L107" s="44">
        <f>IF('Datensätze (optional)'!L102="",IF(K107=0,0,'Datensätze - vordefiniert'!$G$19),'Datensätze (optional)'!L102)</f>
        <v>0</v>
      </c>
      <c r="M107" s="15">
        <f t="shared" ref="M107:M117" si="5">IF($D$27=0,0,(E107*D107+G107*H107+I107*J107+K107*L107)/$D$27)</f>
        <v>0</v>
      </c>
      <c r="N107" s="1"/>
      <c r="O107" s="1"/>
      <c r="P107" s="1"/>
      <c r="Q107" s="1"/>
      <c r="R107" s="1"/>
      <c r="S107" s="13"/>
      <c r="T107" s="13"/>
      <c r="U107" s="21"/>
    </row>
    <row r="108" spans="1:21" x14ac:dyDescent="0.25">
      <c r="A108" s="5"/>
      <c r="B108" s="17">
        <v>0</v>
      </c>
      <c r="C108" s="12" t="str">
        <v>Bitte auswählen…</v>
      </c>
      <c r="D108" s="17" cm="1">
        <f t="array" ref="D108">IF('Datensätze (optional)'!E103="",_xlfn.IFS(OR(C108="Bitte auswählen…",C108="Sonstiges"),0,C108="C20/25",'Datensätze - vordefiniert'!$G$11,C108="C25/30",'Datensätze - vordefiniert'!$G$12,C108="C30/37",'Datensätze - vordefiniert'!$G$13,C108="C35/45",'Datensätze - vordefiniert'!$G$14,C108="C40/50",'Datensätze - vordefiniert'!$G$15,C108="C45/55",'Datensätze - vordefiniert'!$G$16,C108="C50/60",'Datensätze - vordefiniert'!$G$17),'Datensätze (optional)'!E103)</f>
        <v>0</v>
      </c>
      <c r="E108" s="15">
        <v>0</v>
      </c>
      <c r="F108" s="15" t="str">
        <v>Bitte auswählen…</v>
      </c>
      <c r="G108" s="17" cm="1">
        <f t="array" ref="G108">IF('Datensätze (optional)'!H103="",_xlfn.IFS(OR(F108="Bitte auswählen…",F108="Sonstiges"),0,F108="C20/25",'Datensätze - vordefiniert'!$G$11,F108="C25/30",'Datensätze - vordefiniert'!$G$12,F108="C30/37",'Datensätze - vordefiniert'!$G$13,F108="C35/45",'Datensätze - vordefiniert'!$G$14,F108="C40/50",'Datensätze - vordefiniert'!$G$15,F108="C45/55",'Datensätze - vordefiniert'!$G$16,F108="C50/60",'Datensätze - vordefiniert'!$G$17),'Datensätze (optional)'!H103)</f>
        <v>0</v>
      </c>
      <c r="H108" s="15">
        <v>0</v>
      </c>
      <c r="I108" s="15">
        <v>0</v>
      </c>
      <c r="J108" s="44">
        <f>IF('Datensätze (optional)'!J103="",IF(I108=0,0,'Datensätze - vordefiniert'!$G$18),'Datensätze (optional)'!J103)</f>
        <v>0</v>
      </c>
      <c r="K108" s="15">
        <v>0</v>
      </c>
      <c r="L108" s="44">
        <f>IF('Datensätze (optional)'!L103="",IF(K108=0,0,'Datensätze - vordefiniert'!$G$19),'Datensätze (optional)'!L103)</f>
        <v>0</v>
      </c>
      <c r="M108" s="15">
        <f t="shared" si="5"/>
        <v>0</v>
      </c>
      <c r="N108" s="1"/>
      <c r="O108" s="1"/>
      <c r="P108" s="1"/>
      <c r="Q108" s="1"/>
      <c r="R108" s="1"/>
      <c r="S108" s="13"/>
      <c r="T108" s="13"/>
      <c r="U108" s="21"/>
    </row>
    <row r="109" spans="1:21" x14ac:dyDescent="0.25">
      <c r="A109" s="5"/>
      <c r="B109" s="17">
        <v>0</v>
      </c>
      <c r="C109" s="12" t="str">
        <v>Bitte auswählen…</v>
      </c>
      <c r="D109" s="17" cm="1">
        <f t="array" ref="D109">IF('Datensätze (optional)'!E104="",_xlfn.IFS(OR(C109="Bitte auswählen…",C109="Sonstiges"),0,C109="C20/25",'Datensätze - vordefiniert'!$G$11,C109="C25/30",'Datensätze - vordefiniert'!$G$12,C109="C30/37",'Datensätze - vordefiniert'!$G$13,C109="C35/45",'Datensätze - vordefiniert'!$G$14,C109="C40/50",'Datensätze - vordefiniert'!$G$15,C109="C45/55",'Datensätze - vordefiniert'!$G$16,C109="C50/60",'Datensätze - vordefiniert'!$G$17),'Datensätze (optional)'!E104)</f>
        <v>0</v>
      </c>
      <c r="E109" s="15">
        <v>0</v>
      </c>
      <c r="F109" s="15" t="str">
        <v>Bitte auswählen…</v>
      </c>
      <c r="G109" s="17" cm="1">
        <f t="array" ref="G109">IF('Datensätze (optional)'!H104="",_xlfn.IFS(OR(F109="Bitte auswählen…",F109="Sonstiges"),0,F109="C20/25",'Datensätze - vordefiniert'!$G$11,F109="C25/30",'Datensätze - vordefiniert'!$G$12,F109="C30/37",'Datensätze - vordefiniert'!$G$13,F109="C35/45",'Datensätze - vordefiniert'!$G$14,F109="C40/50",'Datensätze - vordefiniert'!$G$15,F109="C45/55",'Datensätze - vordefiniert'!$G$16,F109="C50/60",'Datensätze - vordefiniert'!$G$17),'Datensätze (optional)'!H104)</f>
        <v>0</v>
      </c>
      <c r="H109" s="15">
        <v>0</v>
      </c>
      <c r="I109" s="15">
        <v>0</v>
      </c>
      <c r="J109" s="44">
        <f>IF('Datensätze (optional)'!J104="",IF(I109=0,0,'Datensätze - vordefiniert'!$G$18),'Datensätze (optional)'!J104)</f>
        <v>0</v>
      </c>
      <c r="K109" s="15">
        <v>0</v>
      </c>
      <c r="L109" s="44">
        <f>IF('Datensätze (optional)'!L104="",IF(K109=0,0,'Datensätze - vordefiniert'!$G$19),'Datensätze (optional)'!L104)</f>
        <v>0</v>
      </c>
      <c r="M109" s="15">
        <f t="shared" si="5"/>
        <v>0</v>
      </c>
      <c r="N109" s="1"/>
      <c r="O109" s="1"/>
      <c r="P109" s="1"/>
      <c r="Q109" s="1"/>
      <c r="R109" s="1"/>
      <c r="S109" s="13"/>
      <c r="T109" s="13"/>
      <c r="U109" s="21"/>
    </row>
    <row r="110" spans="1:21" x14ac:dyDescent="0.25">
      <c r="A110" s="5"/>
      <c r="B110" s="17">
        <v>0</v>
      </c>
      <c r="C110" s="12" t="str">
        <v>Bitte auswählen…</v>
      </c>
      <c r="D110" s="17" cm="1">
        <f t="array" ref="D110">IF('Datensätze (optional)'!E105="",_xlfn.IFS(OR(C110="Bitte auswählen…",C110="Sonstiges"),0,C110="C20/25",'Datensätze - vordefiniert'!$G$11,C110="C25/30",'Datensätze - vordefiniert'!$G$12,C110="C30/37",'Datensätze - vordefiniert'!$G$13,C110="C35/45",'Datensätze - vordefiniert'!$G$14,C110="C40/50",'Datensätze - vordefiniert'!$G$15,C110="C45/55",'Datensätze - vordefiniert'!$G$16,C110="C50/60",'Datensätze - vordefiniert'!$G$17),'Datensätze (optional)'!E105)</f>
        <v>0</v>
      </c>
      <c r="E110" s="15">
        <v>0</v>
      </c>
      <c r="F110" s="15" t="str">
        <v>Bitte auswählen…</v>
      </c>
      <c r="G110" s="17" cm="1">
        <f t="array" ref="G110">IF('Datensätze (optional)'!H105="",_xlfn.IFS(OR(F110="Bitte auswählen…",F110="Sonstiges"),0,F110="C20/25",'Datensätze - vordefiniert'!$G$11,F110="C25/30",'Datensätze - vordefiniert'!$G$12,F110="C30/37",'Datensätze - vordefiniert'!$G$13,F110="C35/45",'Datensätze - vordefiniert'!$G$14,F110="C40/50",'Datensätze - vordefiniert'!$G$15,F110="C45/55",'Datensätze - vordefiniert'!$G$16,F110="C50/60",'Datensätze - vordefiniert'!$G$17),'Datensätze (optional)'!H105)</f>
        <v>0</v>
      </c>
      <c r="H110" s="15">
        <v>0</v>
      </c>
      <c r="I110" s="15">
        <v>0</v>
      </c>
      <c r="J110" s="44">
        <f>IF('Datensätze (optional)'!J105="",IF(I110=0,0,'Datensätze - vordefiniert'!$G$18),'Datensätze (optional)'!J105)</f>
        <v>0</v>
      </c>
      <c r="K110" s="15">
        <v>0</v>
      </c>
      <c r="L110" s="44">
        <f>IF('Datensätze (optional)'!L105="",IF(K110=0,0,'Datensätze - vordefiniert'!$G$19),'Datensätze (optional)'!L105)</f>
        <v>0</v>
      </c>
      <c r="M110" s="15">
        <f t="shared" si="5"/>
        <v>0</v>
      </c>
      <c r="N110" s="1"/>
      <c r="O110" s="1"/>
      <c r="P110" s="1"/>
      <c r="Q110" s="1"/>
      <c r="R110" s="1"/>
      <c r="S110" s="13"/>
      <c r="T110" s="13"/>
      <c r="U110" s="21"/>
    </row>
    <row r="111" spans="1:21" x14ac:dyDescent="0.25">
      <c r="A111" s="5"/>
      <c r="B111" s="17">
        <v>0</v>
      </c>
      <c r="C111" s="12" t="str">
        <v>Bitte auswählen…</v>
      </c>
      <c r="D111" s="17" cm="1">
        <f t="array" ref="D111">IF('Datensätze (optional)'!E106="",_xlfn.IFS(OR(C111="Bitte auswählen…",C111="Sonstiges"),0,C111="C20/25",'Datensätze - vordefiniert'!$G$11,C111="C25/30",'Datensätze - vordefiniert'!$G$12,C111="C30/37",'Datensätze - vordefiniert'!$G$13,C111="C35/45",'Datensätze - vordefiniert'!$G$14,C111="C40/50",'Datensätze - vordefiniert'!$G$15,C111="C45/55",'Datensätze - vordefiniert'!$G$16,C111="C50/60",'Datensätze - vordefiniert'!$G$17),'Datensätze (optional)'!E106)</f>
        <v>0</v>
      </c>
      <c r="E111" s="15">
        <v>0</v>
      </c>
      <c r="F111" s="15" t="str">
        <v>Bitte auswählen…</v>
      </c>
      <c r="G111" s="17" cm="1">
        <f t="array" ref="G111">IF('Datensätze (optional)'!H106="",_xlfn.IFS(OR(F111="Bitte auswählen…",F111="Sonstiges"),0,F111="C20/25",'Datensätze - vordefiniert'!$G$11,F111="C25/30",'Datensätze - vordefiniert'!$G$12,F111="C30/37",'Datensätze - vordefiniert'!$G$13,F111="C35/45",'Datensätze - vordefiniert'!$G$14,F111="C40/50",'Datensätze - vordefiniert'!$G$15,F111="C45/55",'Datensätze - vordefiniert'!$G$16,F111="C50/60",'Datensätze - vordefiniert'!$G$17),'Datensätze (optional)'!H106)</f>
        <v>0</v>
      </c>
      <c r="H111" s="15">
        <v>0</v>
      </c>
      <c r="I111" s="15">
        <v>0</v>
      </c>
      <c r="J111" s="44">
        <f>IF('Datensätze (optional)'!J106="",IF(I111=0,0,'Datensätze - vordefiniert'!$G$18),'Datensätze (optional)'!J106)</f>
        <v>0</v>
      </c>
      <c r="K111" s="15">
        <v>0</v>
      </c>
      <c r="L111" s="44">
        <f>IF('Datensätze (optional)'!L106="",IF(K111=0,0,'Datensätze - vordefiniert'!$G$19),'Datensätze (optional)'!L106)</f>
        <v>0</v>
      </c>
      <c r="M111" s="15">
        <f t="shared" si="5"/>
        <v>0</v>
      </c>
      <c r="N111" s="1"/>
      <c r="O111" s="1"/>
      <c r="P111" s="1"/>
      <c r="Q111" s="1"/>
      <c r="R111" s="1"/>
      <c r="S111" s="13"/>
      <c r="T111" s="13"/>
      <c r="U111" s="21"/>
    </row>
    <row r="112" spans="1:21" x14ac:dyDescent="0.25">
      <c r="A112" s="5"/>
      <c r="B112" s="17">
        <v>0</v>
      </c>
      <c r="C112" s="12" t="str">
        <v>Bitte auswählen…</v>
      </c>
      <c r="D112" s="17" cm="1">
        <f t="array" ref="D112">IF('Datensätze (optional)'!E107="",_xlfn.IFS(OR(C112="Bitte auswählen…",C112="Sonstiges"),0,C112="C20/25",'Datensätze - vordefiniert'!$G$11,C112="C25/30",'Datensätze - vordefiniert'!$G$12,C112="C30/37",'Datensätze - vordefiniert'!$G$13,C112="C35/45",'Datensätze - vordefiniert'!$G$14,C112="C40/50",'Datensätze - vordefiniert'!$G$15,C112="C45/55",'Datensätze - vordefiniert'!$G$16,C112="C50/60",'Datensätze - vordefiniert'!$G$17),'Datensätze (optional)'!E107)</f>
        <v>0</v>
      </c>
      <c r="E112" s="15">
        <v>0</v>
      </c>
      <c r="F112" s="15" t="str">
        <v>Bitte auswählen…</v>
      </c>
      <c r="G112" s="17" cm="1">
        <f t="array" ref="G112">IF('Datensätze (optional)'!H107="",_xlfn.IFS(OR(F112="Bitte auswählen…",F112="Sonstiges"),0,F112="C20/25",'Datensätze - vordefiniert'!$G$11,F112="C25/30",'Datensätze - vordefiniert'!$G$12,F112="C30/37",'Datensätze - vordefiniert'!$G$13,F112="C35/45",'Datensätze - vordefiniert'!$G$14,F112="C40/50",'Datensätze - vordefiniert'!$G$15,F112="C45/55",'Datensätze - vordefiniert'!$G$16,F112="C50/60",'Datensätze - vordefiniert'!$G$17),'Datensätze (optional)'!H107)</f>
        <v>0</v>
      </c>
      <c r="H112" s="15">
        <v>0</v>
      </c>
      <c r="I112" s="15">
        <v>0</v>
      </c>
      <c r="J112" s="44">
        <f>IF('Datensätze (optional)'!J107="",IF(I112=0,0,'Datensätze - vordefiniert'!$G$18),'Datensätze (optional)'!J107)</f>
        <v>0</v>
      </c>
      <c r="K112" s="15">
        <v>0</v>
      </c>
      <c r="L112" s="44">
        <f>IF('Datensätze (optional)'!L107="",IF(K112=0,0,'Datensätze - vordefiniert'!$G$19),'Datensätze (optional)'!L107)</f>
        <v>0</v>
      </c>
      <c r="M112" s="15">
        <f t="shared" si="5"/>
        <v>0</v>
      </c>
      <c r="N112" s="1"/>
      <c r="O112" s="1"/>
      <c r="P112" s="1"/>
      <c r="Q112" s="1"/>
      <c r="R112" s="1"/>
      <c r="S112" s="13"/>
      <c r="T112" s="13"/>
      <c r="U112" s="21"/>
    </row>
    <row r="113" spans="1:21" x14ac:dyDescent="0.25">
      <c r="A113" s="5"/>
      <c r="B113" s="17">
        <v>0</v>
      </c>
      <c r="C113" s="12" t="str">
        <v>Bitte auswählen…</v>
      </c>
      <c r="D113" s="17" cm="1">
        <f t="array" ref="D113">IF('Datensätze (optional)'!E108="",_xlfn.IFS(OR(C113="Bitte auswählen…",C113="Sonstiges"),0,C113="C20/25",'Datensätze - vordefiniert'!$G$11,C113="C25/30",'Datensätze - vordefiniert'!$G$12,C113="C30/37",'Datensätze - vordefiniert'!$G$13,C113="C35/45",'Datensätze - vordefiniert'!$G$14,C113="C40/50",'Datensätze - vordefiniert'!$G$15,C113="C45/55",'Datensätze - vordefiniert'!$G$16,C113="C50/60",'Datensätze - vordefiniert'!$G$17),'Datensätze (optional)'!E108)</f>
        <v>0</v>
      </c>
      <c r="E113" s="15">
        <v>0</v>
      </c>
      <c r="F113" s="15" t="str">
        <v>Bitte auswählen…</v>
      </c>
      <c r="G113" s="17" cm="1">
        <f t="array" ref="G113">IF('Datensätze (optional)'!H108="",_xlfn.IFS(OR(F113="Bitte auswählen…",F113="Sonstiges"),0,F113="C20/25",'Datensätze - vordefiniert'!$G$11,F113="C25/30",'Datensätze - vordefiniert'!$G$12,F113="C30/37",'Datensätze - vordefiniert'!$G$13,F113="C35/45",'Datensätze - vordefiniert'!$G$14,F113="C40/50",'Datensätze - vordefiniert'!$G$15,F113="C45/55",'Datensätze - vordefiniert'!$G$16,F113="C50/60",'Datensätze - vordefiniert'!$G$17),'Datensätze (optional)'!H108)</f>
        <v>0</v>
      </c>
      <c r="H113" s="15">
        <v>0</v>
      </c>
      <c r="I113" s="15">
        <v>0</v>
      </c>
      <c r="J113" s="44">
        <f>IF('Datensätze (optional)'!J108="",IF(I113=0,0,'Datensätze - vordefiniert'!$G$18),'Datensätze (optional)'!J108)</f>
        <v>0</v>
      </c>
      <c r="K113" s="15">
        <v>0</v>
      </c>
      <c r="L113" s="44">
        <f>IF('Datensätze (optional)'!L108="",IF(K113=0,0,'Datensätze - vordefiniert'!$G$19),'Datensätze (optional)'!L108)</f>
        <v>0</v>
      </c>
      <c r="M113" s="15">
        <f t="shared" si="5"/>
        <v>0</v>
      </c>
      <c r="N113" s="1"/>
      <c r="O113" s="1"/>
      <c r="P113" s="1"/>
      <c r="Q113" s="1"/>
      <c r="R113" s="1"/>
      <c r="S113" s="13"/>
      <c r="T113" s="13"/>
      <c r="U113" s="21"/>
    </row>
    <row r="114" spans="1:21" x14ac:dyDescent="0.25">
      <c r="A114" s="5"/>
      <c r="B114" s="17">
        <v>0</v>
      </c>
      <c r="C114" s="12" t="str">
        <v>Bitte auswählen…</v>
      </c>
      <c r="D114" s="17" cm="1">
        <f t="array" ref="D114">IF('Datensätze (optional)'!E109="",_xlfn.IFS(OR(C114="Bitte auswählen…",C114="Sonstiges"),0,C114="C20/25",'Datensätze - vordefiniert'!$G$11,C114="C25/30",'Datensätze - vordefiniert'!$G$12,C114="C30/37",'Datensätze - vordefiniert'!$G$13,C114="C35/45",'Datensätze - vordefiniert'!$G$14,C114="C40/50",'Datensätze - vordefiniert'!$G$15,C114="C45/55",'Datensätze - vordefiniert'!$G$16,C114="C50/60",'Datensätze - vordefiniert'!$G$17),'Datensätze (optional)'!E109)</f>
        <v>0</v>
      </c>
      <c r="E114" s="15">
        <v>0</v>
      </c>
      <c r="F114" s="15" t="str">
        <v>Bitte auswählen…</v>
      </c>
      <c r="G114" s="17" cm="1">
        <f t="array" ref="G114">IF('Datensätze (optional)'!H109="",_xlfn.IFS(OR(F114="Bitte auswählen…",F114="Sonstiges"),0,F114="C20/25",'Datensätze - vordefiniert'!$G$11,F114="C25/30",'Datensätze - vordefiniert'!$G$12,F114="C30/37",'Datensätze - vordefiniert'!$G$13,F114="C35/45",'Datensätze - vordefiniert'!$G$14,F114="C40/50",'Datensätze - vordefiniert'!$G$15,F114="C45/55",'Datensätze - vordefiniert'!$G$16,F114="C50/60",'Datensätze - vordefiniert'!$G$17),'Datensätze (optional)'!H109)</f>
        <v>0</v>
      </c>
      <c r="H114" s="15">
        <v>0</v>
      </c>
      <c r="I114" s="15">
        <v>0</v>
      </c>
      <c r="J114" s="44">
        <f>IF('Datensätze (optional)'!J109="",IF(I114=0,0,'Datensätze - vordefiniert'!$G$18),'Datensätze (optional)'!J109)</f>
        <v>0</v>
      </c>
      <c r="K114" s="15">
        <v>0</v>
      </c>
      <c r="L114" s="44">
        <f>IF('Datensätze (optional)'!L109="",IF(K114=0,0,'Datensätze - vordefiniert'!$G$19),'Datensätze (optional)'!L109)</f>
        <v>0</v>
      </c>
      <c r="M114" s="15">
        <f t="shared" si="5"/>
        <v>0</v>
      </c>
      <c r="N114" s="1"/>
      <c r="O114" s="1"/>
      <c r="P114" s="1"/>
      <c r="Q114" s="1"/>
      <c r="R114" s="1"/>
      <c r="S114" s="13"/>
      <c r="T114" s="13"/>
      <c r="U114" s="21"/>
    </row>
    <row r="115" spans="1:21" x14ac:dyDescent="0.25">
      <c r="A115" s="5"/>
      <c r="B115" s="17">
        <v>0</v>
      </c>
      <c r="C115" s="12" t="str">
        <v>Bitte auswählen…</v>
      </c>
      <c r="D115" s="17" cm="1">
        <f t="array" ref="D115">IF('Datensätze (optional)'!E110="",_xlfn.IFS(OR(C115="Bitte auswählen…",C115="Sonstiges"),0,C115="C20/25",'Datensätze - vordefiniert'!$G$11,C115="C25/30",'Datensätze - vordefiniert'!$G$12,C115="C30/37",'Datensätze - vordefiniert'!$G$13,C115="C35/45",'Datensätze - vordefiniert'!$G$14,C115="C40/50",'Datensätze - vordefiniert'!$G$15,C115="C45/55",'Datensätze - vordefiniert'!$G$16,C115="C50/60",'Datensätze - vordefiniert'!$G$17),'Datensätze (optional)'!E110)</f>
        <v>0</v>
      </c>
      <c r="E115" s="15">
        <v>0</v>
      </c>
      <c r="F115" s="15" t="str">
        <v>Bitte auswählen…</v>
      </c>
      <c r="G115" s="17" cm="1">
        <f t="array" ref="G115">IF('Datensätze (optional)'!H110="",_xlfn.IFS(OR(F115="Bitte auswählen…",F115="Sonstiges"),0,F115="C20/25",'Datensätze - vordefiniert'!$G$11,F115="C25/30",'Datensätze - vordefiniert'!$G$12,F115="C30/37",'Datensätze - vordefiniert'!$G$13,F115="C35/45",'Datensätze - vordefiniert'!$G$14,F115="C40/50",'Datensätze - vordefiniert'!$G$15,F115="C45/55",'Datensätze - vordefiniert'!$G$16,F115="C50/60",'Datensätze - vordefiniert'!$G$17),'Datensätze (optional)'!H110)</f>
        <v>0</v>
      </c>
      <c r="H115" s="15">
        <v>0</v>
      </c>
      <c r="I115" s="15">
        <v>0</v>
      </c>
      <c r="J115" s="44">
        <f>IF('Datensätze (optional)'!J110="",IF(I115=0,0,'Datensätze - vordefiniert'!$G$18),'Datensätze (optional)'!J110)</f>
        <v>0</v>
      </c>
      <c r="K115" s="15">
        <v>0</v>
      </c>
      <c r="L115" s="44">
        <f>IF('Datensätze (optional)'!L110="",IF(K115=0,0,'Datensätze - vordefiniert'!$G$19),'Datensätze (optional)'!L110)</f>
        <v>0</v>
      </c>
      <c r="M115" s="15">
        <f t="shared" si="5"/>
        <v>0</v>
      </c>
      <c r="N115" s="1"/>
      <c r="O115" s="1"/>
      <c r="P115" s="1"/>
      <c r="Q115" s="1"/>
      <c r="R115" s="1"/>
      <c r="S115" s="13"/>
      <c r="T115" s="13"/>
      <c r="U115" s="21"/>
    </row>
    <row r="116" spans="1:21" x14ac:dyDescent="0.25">
      <c r="A116" s="5"/>
      <c r="B116" s="17">
        <v>0</v>
      </c>
      <c r="C116" s="12" t="str">
        <v>Bitte auswählen…</v>
      </c>
      <c r="D116" s="17" cm="1">
        <f t="array" ref="D116">IF('Datensätze (optional)'!E111="",_xlfn.IFS(OR(C116="Bitte auswählen…",C116="Sonstiges"),0,C116="C20/25",'Datensätze - vordefiniert'!$G$11,C116="C25/30",'Datensätze - vordefiniert'!$G$12,C116="C30/37",'Datensätze - vordefiniert'!$G$13,C116="C35/45",'Datensätze - vordefiniert'!$G$14,C116="C40/50",'Datensätze - vordefiniert'!$G$15,C116="C45/55",'Datensätze - vordefiniert'!$G$16,C116="C50/60",'Datensätze - vordefiniert'!$G$17),'Datensätze (optional)'!E111)</f>
        <v>0</v>
      </c>
      <c r="E116" s="15">
        <v>0</v>
      </c>
      <c r="F116" s="15" t="str">
        <v>Bitte auswählen…</v>
      </c>
      <c r="G116" s="17" cm="1">
        <f t="array" ref="G116">IF('Datensätze (optional)'!H111="",_xlfn.IFS(OR(F116="Bitte auswählen…",F116="Sonstiges"),0,F116="C20/25",'Datensätze - vordefiniert'!$G$11,F116="C25/30",'Datensätze - vordefiniert'!$G$12,F116="C30/37",'Datensätze - vordefiniert'!$G$13,F116="C35/45",'Datensätze - vordefiniert'!$G$14,F116="C40/50",'Datensätze - vordefiniert'!$G$15,F116="C45/55",'Datensätze - vordefiniert'!$G$16,F116="C50/60",'Datensätze - vordefiniert'!$G$17),'Datensätze (optional)'!H111)</f>
        <v>0</v>
      </c>
      <c r="H116" s="15">
        <v>0</v>
      </c>
      <c r="I116" s="15">
        <v>0</v>
      </c>
      <c r="J116" s="44">
        <f>IF('Datensätze (optional)'!J111="",IF(I116=0,0,'Datensätze - vordefiniert'!$G$18),'Datensätze (optional)'!J111)</f>
        <v>0</v>
      </c>
      <c r="K116" s="15">
        <v>0</v>
      </c>
      <c r="L116" s="44">
        <f>IF('Datensätze (optional)'!L111="",IF(K116=0,0,'Datensätze - vordefiniert'!$G$19),'Datensätze (optional)'!L111)</f>
        <v>0</v>
      </c>
      <c r="M116" s="15">
        <f t="shared" si="5"/>
        <v>0</v>
      </c>
      <c r="N116" s="1"/>
      <c r="O116" s="1"/>
      <c r="P116" s="1"/>
      <c r="Q116" s="1"/>
      <c r="R116" s="1"/>
      <c r="S116" s="13"/>
      <c r="T116" s="13"/>
      <c r="U116" s="21"/>
    </row>
    <row r="117" spans="1:21" x14ac:dyDescent="0.25">
      <c r="A117" s="5"/>
      <c r="B117" s="17">
        <v>0</v>
      </c>
      <c r="C117" s="12" t="str">
        <v>Bitte auswählen…</v>
      </c>
      <c r="D117" s="17" cm="1">
        <f t="array" ref="D117">IF('Datensätze (optional)'!E112="",_xlfn.IFS(OR(C117="Bitte auswählen…",C117="Sonstiges"),0,C117="C20/25",'Datensätze - vordefiniert'!$G$11,C117="C25/30",'Datensätze - vordefiniert'!$G$12,C117="C30/37",'Datensätze - vordefiniert'!$G$13,C117="C35/45",'Datensätze - vordefiniert'!$G$14,C117="C40/50",'Datensätze - vordefiniert'!$G$15,C117="C45/55",'Datensätze - vordefiniert'!$G$16,C117="C50/60",'Datensätze - vordefiniert'!$G$17),'Datensätze (optional)'!E112)</f>
        <v>0</v>
      </c>
      <c r="E117" s="15">
        <v>0</v>
      </c>
      <c r="F117" s="15" t="str">
        <v>Bitte auswählen…</v>
      </c>
      <c r="G117" s="17" cm="1">
        <f t="array" ref="G117">IF('Datensätze (optional)'!H112="",_xlfn.IFS(OR(F117="Bitte auswählen…",F117="Sonstiges"),0,F117="C20/25",'Datensätze - vordefiniert'!$G$11,F117="C25/30",'Datensätze - vordefiniert'!$G$12,F117="C30/37",'Datensätze - vordefiniert'!$G$13,F117="C35/45",'Datensätze - vordefiniert'!$G$14,F117="C40/50",'Datensätze - vordefiniert'!$G$15,F117="C45/55",'Datensätze - vordefiniert'!$G$16,F117="C50/60",'Datensätze - vordefiniert'!$G$17),'Datensätze (optional)'!H112)</f>
        <v>0</v>
      </c>
      <c r="H117" s="15">
        <v>0</v>
      </c>
      <c r="I117" s="15">
        <v>0</v>
      </c>
      <c r="J117" s="44">
        <f>IF('Datensätze (optional)'!J112="",IF(I117=0,0,'Datensätze - vordefiniert'!$G$18),'Datensätze (optional)'!J112)</f>
        <v>0</v>
      </c>
      <c r="K117" s="15">
        <v>0</v>
      </c>
      <c r="L117" s="44">
        <f>IF('Datensätze (optional)'!L112="",IF(K117=0,0,'Datensätze - vordefiniert'!$G$19),'Datensätze (optional)'!L112)</f>
        <v>0</v>
      </c>
      <c r="M117" s="15">
        <f t="shared" si="5"/>
        <v>0</v>
      </c>
      <c r="N117" s="1"/>
      <c r="O117" s="1"/>
      <c r="P117" s="1"/>
      <c r="Q117" s="1"/>
      <c r="R117" s="1"/>
      <c r="S117" s="13"/>
      <c r="T117" s="13"/>
      <c r="U117" s="21"/>
    </row>
    <row r="118" spans="1:21" ht="16.5" x14ac:dyDescent="0.3">
      <c r="A118" s="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49" t="s">
        <v>166</v>
      </c>
      <c r="M118" s="26">
        <f>SUM(M106:M117)</f>
        <v>0</v>
      </c>
      <c r="N118" s="13"/>
      <c r="O118" s="13"/>
      <c r="P118" s="13"/>
      <c r="Q118" s="13"/>
      <c r="R118" s="13"/>
      <c r="S118" s="13"/>
      <c r="T118" s="13"/>
      <c r="U118" s="21"/>
    </row>
    <row r="119" spans="1:21" ht="8.25" customHeight="1" x14ac:dyDescent="0.25">
      <c r="A119" s="5"/>
      <c r="B119" s="1"/>
      <c r="C119" s="1"/>
      <c r="D119" s="16"/>
      <c r="E119" s="13"/>
      <c r="F119" s="16"/>
      <c r="G119" s="13"/>
      <c r="H119" s="13"/>
      <c r="I119" s="16"/>
      <c r="J119" s="13"/>
      <c r="K119" s="1"/>
      <c r="L119" s="13"/>
      <c r="M119" s="13"/>
      <c r="N119" s="13"/>
      <c r="O119" s="13"/>
      <c r="P119" s="13"/>
      <c r="Q119" s="13"/>
      <c r="R119" s="13"/>
      <c r="S119" s="13"/>
      <c r="T119" s="13"/>
      <c r="U119" s="21"/>
    </row>
    <row r="120" spans="1:21" ht="15" customHeight="1" x14ac:dyDescent="0.25">
      <c r="A120" s="9"/>
      <c r="B120" s="157" t="s">
        <v>88</v>
      </c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231"/>
    </row>
    <row r="121" spans="1:21" ht="8.25" customHeight="1" x14ac:dyDescent="0.25">
      <c r="A121" s="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21"/>
    </row>
    <row r="122" spans="1:21" ht="15" customHeight="1" x14ac:dyDescent="0.25">
      <c r="A122" s="5"/>
      <c r="B122" s="200" t="s">
        <v>89</v>
      </c>
      <c r="C122" s="200"/>
      <c r="D122" s="13"/>
      <c r="E122" s="13"/>
      <c r="F122" s="13"/>
      <c r="G122" s="200" t="s">
        <v>121</v>
      </c>
      <c r="H122" s="200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21"/>
    </row>
    <row r="123" spans="1:21" ht="15" customHeight="1" x14ac:dyDescent="0.35">
      <c r="A123" s="5"/>
      <c r="B123" s="1">
        <f>Eingabeformular!$C$9</f>
        <v>0</v>
      </c>
      <c r="C123" s="27" t="s">
        <v>90</v>
      </c>
      <c r="D123" s="150">
        <f>M118+S100+S82+O64+O46+T28</f>
        <v>0</v>
      </c>
      <c r="E123" s="1" t="s">
        <v>169</v>
      </c>
      <c r="F123" s="13"/>
      <c r="G123" s="1">
        <f>Eingabeformular!$C$9</f>
        <v>0</v>
      </c>
      <c r="H123" s="27" t="s">
        <v>90</v>
      </c>
      <c r="I123" s="150">
        <f t="shared" ref="I123:I138" si="6">IF(D11=0,0,T11/D11)</f>
        <v>0</v>
      </c>
      <c r="J123" s="1" t="s">
        <v>169</v>
      </c>
      <c r="K123" s="13"/>
      <c r="L123" s="151" t="s">
        <v>138</v>
      </c>
      <c r="M123" s="41">
        <f>IF(Eingabeformular!G33&lt;=10,Eingabeformular!G33,12.5)</f>
        <v>0</v>
      </c>
      <c r="N123" s="13" t="s">
        <v>139</v>
      </c>
      <c r="O123" s="13"/>
      <c r="P123" s="13"/>
      <c r="Q123" s="13"/>
      <c r="R123" s="13"/>
      <c r="S123" s="13"/>
      <c r="T123" s="13"/>
      <c r="U123" s="21"/>
    </row>
    <row r="124" spans="1:21" ht="15" customHeight="1" x14ac:dyDescent="0.35">
      <c r="A124" s="5"/>
      <c r="B124" s="1"/>
      <c r="C124" s="27"/>
      <c r="D124" s="150"/>
      <c r="E124" s="1"/>
      <c r="F124" s="13"/>
      <c r="G124" s="1"/>
      <c r="H124" s="27" t="s">
        <v>90</v>
      </c>
      <c r="I124" s="150">
        <f t="shared" si="6"/>
        <v>0</v>
      </c>
      <c r="J124" s="1" t="s">
        <v>169</v>
      </c>
      <c r="K124" s="13"/>
      <c r="L124" s="151" t="s">
        <v>138</v>
      </c>
      <c r="M124" s="41">
        <f>IF(Eingabeformular!G34&lt;=10,Eingabeformular!G34,12.5)</f>
        <v>0</v>
      </c>
      <c r="N124" s="13" t="s">
        <v>139</v>
      </c>
      <c r="O124" s="13"/>
      <c r="P124" s="13"/>
      <c r="Q124" s="13"/>
      <c r="R124" s="13"/>
      <c r="S124" s="13"/>
      <c r="T124" s="13"/>
      <c r="U124" s="21"/>
    </row>
    <row r="125" spans="1:21" ht="15" customHeight="1" x14ac:dyDescent="0.35">
      <c r="A125" s="5"/>
      <c r="B125" s="1"/>
      <c r="C125" s="27"/>
      <c r="D125" s="150"/>
      <c r="E125" s="1"/>
      <c r="F125" s="13"/>
      <c r="G125" s="1"/>
      <c r="H125" s="27" t="s">
        <v>90</v>
      </c>
      <c r="I125" s="150">
        <f t="shared" si="6"/>
        <v>0</v>
      </c>
      <c r="J125" s="1" t="s">
        <v>169</v>
      </c>
      <c r="K125" s="13"/>
      <c r="L125" s="151" t="s">
        <v>138</v>
      </c>
      <c r="M125" s="41">
        <f>IF(Eingabeformular!G35&lt;=10,Eingabeformular!G35,12.5)</f>
        <v>0</v>
      </c>
      <c r="N125" s="13" t="s">
        <v>139</v>
      </c>
      <c r="O125" s="13"/>
      <c r="P125" s="13"/>
      <c r="Q125" s="13"/>
      <c r="R125" s="13"/>
      <c r="S125" s="13"/>
      <c r="T125" s="13"/>
      <c r="U125" s="21"/>
    </row>
    <row r="126" spans="1:21" ht="15" customHeight="1" x14ac:dyDescent="0.35">
      <c r="A126" s="5"/>
      <c r="B126" s="1"/>
      <c r="C126" s="27"/>
      <c r="D126" s="150"/>
      <c r="E126" s="1"/>
      <c r="F126" s="13"/>
      <c r="G126" s="1"/>
      <c r="H126" s="27" t="s">
        <v>90</v>
      </c>
      <c r="I126" s="150">
        <f t="shared" si="6"/>
        <v>0</v>
      </c>
      <c r="J126" s="1" t="s">
        <v>169</v>
      </c>
      <c r="K126" s="13"/>
      <c r="L126" s="151" t="s">
        <v>138</v>
      </c>
      <c r="M126" s="41">
        <f>IF(Eingabeformular!G36&lt;=10,Eingabeformular!G36,12.5)</f>
        <v>0</v>
      </c>
      <c r="N126" s="13" t="s">
        <v>139</v>
      </c>
      <c r="O126" s="13"/>
      <c r="P126" s="13"/>
      <c r="Q126" s="13"/>
      <c r="R126" s="13"/>
      <c r="S126" s="13"/>
      <c r="T126" s="13"/>
      <c r="U126" s="21"/>
    </row>
    <row r="127" spans="1:21" ht="15" customHeight="1" x14ac:dyDescent="0.35">
      <c r="A127" s="5"/>
      <c r="B127" s="1"/>
      <c r="C127" s="27"/>
      <c r="D127" s="150"/>
      <c r="E127" s="1"/>
      <c r="F127" s="13"/>
      <c r="G127" s="1"/>
      <c r="H127" s="27" t="s">
        <v>90</v>
      </c>
      <c r="I127" s="150">
        <f t="shared" si="6"/>
        <v>0</v>
      </c>
      <c r="J127" s="1" t="s">
        <v>169</v>
      </c>
      <c r="K127" s="13"/>
      <c r="L127" s="151" t="s">
        <v>138</v>
      </c>
      <c r="M127" s="41">
        <f>IF(Eingabeformular!G37&lt;=10,Eingabeformular!G37,12.5)</f>
        <v>0</v>
      </c>
      <c r="N127" s="13" t="s">
        <v>139</v>
      </c>
      <c r="O127" s="13"/>
      <c r="P127" s="13"/>
      <c r="Q127" s="13"/>
      <c r="R127" s="13"/>
      <c r="S127" s="13"/>
      <c r="T127" s="13"/>
      <c r="U127" s="21"/>
    </row>
    <row r="128" spans="1:21" ht="15" customHeight="1" x14ac:dyDescent="0.35">
      <c r="A128" s="5"/>
      <c r="B128" s="1"/>
      <c r="C128" s="27"/>
      <c r="D128" s="150"/>
      <c r="E128" s="1"/>
      <c r="F128" s="13"/>
      <c r="G128" s="1"/>
      <c r="H128" s="27" t="s">
        <v>90</v>
      </c>
      <c r="I128" s="150">
        <f t="shared" si="6"/>
        <v>0</v>
      </c>
      <c r="J128" s="1" t="s">
        <v>169</v>
      </c>
      <c r="K128" s="13"/>
      <c r="L128" s="151" t="s">
        <v>138</v>
      </c>
      <c r="M128" s="41">
        <f>IF(Eingabeformular!G38&lt;=10,Eingabeformular!G38,12.5)</f>
        <v>0</v>
      </c>
      <c r="N128" s="13" t="s">
        <v>139</v>
      </c>
      <c r="O128" s="13"/>
      <c r="P128" s="13"/>
      <c r="Q128" s="13"/>
      <c r="R128" s="13"/>
      <c r="S128" s="13"/>
      <c r="T128" s="13"/>
      <c r="U128" s="21"/>
    </row>
    <row r="129" spans="1:21" ht="15" customHeight="1" x14ac:dyDescent="0.35">
      <c r="A129" s="5"/>
      <c r="B129" s="1"/>
      <c r="C129" s="27"/>
      <c r="D129" s="150"/>
      <c r="E129" s="1"/>
      <c r="F129" s="13"/>
      <c r="G129" s="1"/>
      <c r="H129" s="27" t="s">
        <v>90</v>
      </c>
      <c r="I129" s="150">
        <f t="shared" si="6"/>
        <v>0</v>
      </c>
      <c r="J129" s="1" t="s">
        <v>169</v>
      </c>
      <c r="K129" s="13"/>
      <c r="L129" s="151" t="s">
        <v>138</v>
      </c>
      <c r="M129" s="41">
        <f>IF(Eingabeformular!G39&lt;=10,Eingabeformular!G39,12.5)</f>
        <v>0</v>
      </c>
      <c r="N129" s="13" t="s">
        <v>139</v>
      </c>
      <c r="O129" s="13"/>
      <c r="P129" s="13"/>
      <c r="Q129" s="13"/>
      <c r="R129" s="13"/>
      <c r="S129" s="13"/>
      <c r="T129" s="13"/>
      <c r="U129" s="21"/>
    </row>
    <row r="130" spans="1:21" ht="15" customHeight="1" x14ac:dyDescent="0.35">
      <c r="A130" s="5"/>
      <c r="B130" s="1"/>
      <c r="C130" s="27"/>
      <c r="D130" s="150"/>
      <c r="E130" s="1"/>
      <c r="F130" s="13"/>
      <c r="G130" s="1"/>
      <c r="H130" s="27" t="s">
        <v>90</v>
      </c>
      <c r="I130" s="150">
        <f t="shared" si="6"/>
        <v>0</v>
      </c>
      <c r="J130" s="1" t="s">
        <v>169</v>
      </c>
      <c r="K130" s="13"/>
      <c r="L130" s="151" t="s">
        <v>138</v>
      </c>
      <c r="M130" s="41">
        <f>IF(Eingabeformular!G40&lt;=10,Eingabeformular!G40,12.5)</f>
        <v>0</v>
      </c>
      <c r="N130" s="13" t="s">
        <v>139</v>
      </c>
      <c r="O130" s="13"/>
      <c r="P130" s="13"/>
      <c r="Q130" s="13"/>
      <c r="R130" s="13"/>
      <c r="S130" s="13"/>
      <c r="T130" s="13"/>
      <c r="U130" s="21"/>
    </row>
    <row r="131" spans="1:21" ht="15" customHeight="1" x14ac:dyDescent="0.35">
      <c r="A131" s="5"/>
      <c r="B131" s="1"/>
      <c r="C131" s="27"/>
      <c r="D131" s="150"/>
      <c r="E131" s="1"/>
      <c r="F131" s="13"/>
      <c r="G131" s="1"/>
      <c r="H131" s="27" t="s">
        <v>90</v>
      </c>
      <c r="I131" s="150">
        <f t="shared" si="6"/>
        <v>0</v>
      </c>
      <c r="J131" s="1" t="s">
        <v>169</v>
      </c>
      <c r="K131" s="13"/>
      <c r="L131" s="151" t="s">
        <v>138</v>
      </c>
      <c r="M131" s="41">
        <f>IF(Eingabeformular!G41&lt;=10,Eingabeformular!G41,12.5)</f>
        <v>0</v>
      </c>
      <c r="N131" s="13" t="s">
        <v>139</v>
      </c>
      <c r="O131" s="13"/>
      <c r="P131" s="13"/>
      <c r="Q131" s="13"/>
      <c r="R131" s="13"/>
      <c r="S131" s="13"/>
      <c r="T131" s="13"/>
      <c r="U131" s="21"/>
    </row>
    <row r="132" spans="1:21" ht="15" customHeight="1" x14ac:dyDescent="0.35">
      <c r="A132" s="5"/>
      <c r="B132" s="1"/>
      <c r="C132" s="27"/>
      <c r="D132" s="150"/>
      <c r="E132" s="1"/>
      <c r="F132" s="13"/>
      <c r="G132" s="1"/>
      <c r="H132" s="27" t="s">
        <v>90</v>
      </c>
      <c r="I132" s="150">
        <f t="shared" si="6"/>
        <v>0</v>
      </c>
      <c r="J132" s="1" t="s">
        <v>169</v>
      </c>
      <c r="K132" s="13"/>
      <c r="L132" s="151" t="s">
        <v>138</v>
      </c>
      <c r="M132" s="41">
        <f>IF(Eingabeformular!G42&lt;=10,Eingabeformular!G42,12.5)</f>
        <v>0</v>
      </c>
      <c r="N132" s="13" t="s">
        <v>139</v>
      </c>
      <c r="O132" s="13"/>
      <c r="P132" s="13"/>
      <c r="Q132" s="13"/>
      <c r="R132" s="13"/>
      <c r="S132" s="13"/>
      <c r="T132" s="13"/>
      <c r="U132" s="21"/>
    </row>
    <row r="133" spans="1:21" ht="15" customHeight="1" x14ac:dyDescent="0.35">
      <c r="A133" s="5"/>
      <c r="B133" s="1"/>
      <c r="C133" s="27"/>
      <c r="D133" s="150"/>
      <c r="E133" s="1"/>
      <c r="F133" s="13"/>
      <c r="G133" s="1"/>
      <c r="H133" s="27" t="s">
        <v>90</v>
      </c>
      <c r="I133" s="150">
        <f t="shared" si="6"/>
        <v>0</v>
      </c>
      <c r="J133" s="1" t="s">
        <v>169</v>
      </c>
      <c r="K133" s="13"/>
      <c r="L133" s="151" t="s">
        <v>138</v>
      </c>
      <c r="M133" s="41">
        <f>IF(Eingabeformular!G43&lt;=10,Eingabeformular!G43,12.5)</f>
        <v>0</v>
      </c>
      <c r="N133" s="13" t="s">
        <v>139</v>
      </c>
      <c r="O133" s="13"/>
      <c r="P133" s="13"/>
      <c r="Q133" s="13"/>
      <c r="R133" s="13"/>
      <c r="S133" s="13"/>
      <c r="T133" s="13"/>
      <c r="U133" s="21"/>
    </row>
    <row r="134" spans="1:21" ht="15" customHeight="1" x14ac:dyDescent="0.35">
      <c r="A134" s="5"/>
      <c r="B134" s="1"/>
      <c r="C134" s="27"/>
      <c r="D134" s="150"/>
      <c r="E134" s="1"/>
      <c r="F134" s="13"/>
      <c r="G134" s="1"/>
      <c r="H134" s="27" t="s">
        <v>90</v>
      </c>
      <c r="I134" s="150">
        <f t="shared" si="6"/>
        <v>0</v>
      </c>
      <c r="J134" s="1" t="s">
        <v>169</v>
      </c>
      <c r="K134" s="13"/>
      <c r="L134" s="151" t="s">
        <v>138</v>
      </c>
      <c r="M134" s="41">
        <f>IF(Eingabeformular!G44&lt;=10,Eingabeformular!G44,12.5)</f>
        <v>0</v>
      </c>
      <c r="N134" s="13" t="s">
        <v>139</v>
      </c>
      <c r="O134" s="13"/>
      <c r="P134" s="13"/>
      <c r="Q134" s="13"/>
      <c r="R134" s="13"/>
      <c r="S134" s="13"/>
      <c r="T134" s="13"/>
      <c r="U134" s="21"/>
    </row>
    <row r="135" spans="1:21" ht="15" customHeight="1" x14ac:dyDescent="0.35">
      <c r="A135" s="5"/>
      <c r="B135" s="1"/>
      <c r="C135" s="27"/>
      <c r="D135" s="150"/>
      <c r="E135" s="1"/>
      <c r="F135" s="13"/>
      <c r="G135" s="1"/>
      <c r="H135" s="27" t="s">
        <v>90</v>
      </c>
      <c r="I135" s="150">
        <f t="shared" si="6"/>
        <v>0</v>
      </c>
      <c r="J135" s="1" t="s">
        <v>169</v>
      </c>
      <c r="K135" s="13"/>
      <c r="L135" s="151" t="s">
        <v>138</v>
      </c>
      <c r="M135" s="41">
        <f>IF(Eingabeformular!G45&lt;=10,Eingabeformular!G45,12.5)</f>
        <v>0</v>
      </c>
      <c r="N135" s="13" t="s">
        <v>139</v>
      </c>
      <c r="O135" s="13"/>
      <c r="P135" s="13"/>
      <c r="Q135" s="13"/>
      <c r="R135" s="13"/>
      <c r="S135" s="13"/>
      <c r="T135" s="13"/>
      <c r="U135" s="21"/>
    </row>
    <row r="136" spans="1:21" ht="15" customHeight="1" x14ac:dyDescent="0.35">
      <c r="A136" s="5"/>
      <c r="B136" s="1"/>
      <c r="C136" s="27"/>
      <c r="D136" s="150"/>
      <c r="E136" s="1"/>
      <c r="F136" s="13"/>
      <c r="G136" s="1"/>
      <c r="H136" s="27" t="s">
        <v>90</v>
      </c>
      <c r="I136" s="150">
        <f t="shared" si="6"/>
        <v>0</v>
      </c>
      <c r="J136" s="1" t="s">
        <v>169</v>
      </c>
      <c r="K136" s="13"/>
      <c r="L136" s="151" t="s">
        <v>138</v>
      </c>
      <c r="M136" s="41">
        <f>IF(Eingabeformular!G46&lt;=10,Eingabeformular!G46,12.5)</f>
        <v>0</v>
      </c>
      <c r="N136" s="13" t="s">
        <v>139</v>
      </c>
      <c r="O136" s="13"/>
      <c r="P136" s="13"/>
      <c r="Q136" s="13"/>
      <c r="R136" s="13"/>
      <c r="S136" s="13"/>
      <c r="T136" s="13"/>
      <c r="U136" s="21"/>
    </row>
    <row r="137" spans="1:21" ht="15" customHeight="1" x14ac:dyDescent="0.35">
      <c r="A137" s="5"/>
      <c r="B137" s="1"/>
      <c r="C137" s="27"/>
      <c r="D137" s="150"/>
      <c r="E137" s="1"/>
      <c r="F137" s="13"/>
      <c r="G137" s="1"/>
      <c r="H137" s="27" t="s">
        <v>90</v>
      </c>
      <c r="I137" s="150">
        <f t="shared" si="6"/>
        <v>0</v>
      </c>
      <c r="J137" s="1" t="s">
        <v>169</v>
      </c>
      <c r="K137" s="13"/>
      <c r="L137" s="151" t="s">
        <v>138</v>
      </c>
      <c r="M137" s="41">
        <f>IF(Eingabeformular!G47&lt;=10,Eingabeformular!G47,12.5)</f>
        <v>0</v>
      </c>
      <c r="N137" s="13" t="s">
        <v>139</v>
      </c>
      <c r="O137" s="13"/>
      <c r="P137" s="13"/>
      <c r="Q137" s="13"/>
      <c r="R137" s="13"/>
      <c r="S137" s="13"/>
      <c r="T137" s="13"/>
      <c r="U137" s="21"/>
    </row>
    <row r="138" spans="1:21" ht="15" customHeight="1" x14ac:dyDescent="0.35">
      <c r="A138" s="5"/>
      <c r="B138" s="1"/>
      <c r="C138" s="27"/>
      <c r="D138" s="150"/>
      <c r="E138" s="1"/>
      <c r="F138" s="13"/>
      <c r="G138" s="1"/>
      <c r="H138" s="27" t="s">
        <v>90</v>
      </c>
      <c r="I138" s="150">
        <f t="shared" si="6"/>
        <v>0</v>
      </c>
      <c r="J138" s="1" t="s">
        <v>169</v>
      </c>
      <c r="K138" s="13"/>
      <c r="L138" s="151" t="s">
        <v>138</v>
      </c>
      <c r="M138" s="41">
        <f>IF(Eingabeformular!G48&lt;=10,Eingabeformular!G48,12.5)</f>
        <v>0</v>
      </c>
      <c r="N138" s="13" t="s">
        <v>139</v>
      </c>
      <c r="O138" s="13"/>
      <c r="P138" s="13"/>
      <c r="Q138" s="13"/>
      <c r="R138" s="13"/>
      <c r="S138" s="13"/>
      <c r="T138" s="13"/>
      <c r="U138" s="21"/>
    </row>
    <row r="139" spans="1:21" ht="8.25" customHeight="1" thickBot="1" x14ac:dyDescent="0.3">
      <c r="A139" s="7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35"/>
    </row>
  </sheetData>
  <sheetProtection algorithmName="SHA-512" hashValue="hAnAZpHVb3JzwxTYP8uaGHIx68UvExWlXiz3JNZh2eoA7MkeS7a8yzPOD6AOVS8l8rieG54MxQ58O1Z79ThfLg==" saltValue="dMwbPFmySOzN+cPHlZp7Fw==" spinCount="100000" sheet="1" objects="1" scenarios="1"/>
  <mergeCells count="14">
    <mergeCell ref="B5:U5"/>
    <mergeCell ref="B4:U4"/>
    <mergeCell ref="B1:T1"/>
    <mergeCell ref="B3:T3"/>
    <mergeCell ref="B66:U66"/>
    <mergeCell ref="B48:U48"/>
    <mergeCell ref="B30:U30"/>
    <mergeCell ref="B7:U7"/>
    <mergeCell ref="B6:U6"/>
    <mergeCell ref="B122:C122"/>
    <mergeCell ref="G122:H122"/>
    <mergeCell ref="B120:U120"/>
    <mergeCell ref="B102:U102"/>
    <mergeCell ref="B84:U84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4443A06-E97B-46FE-B1DE-D7BC265E5F7A}">
          <x14:formula1>
            <xm:f>Dropdown!$H$8:$H$16</xm:f>
          </x14:formula1>
          <xm:sqref>E64 F46 F101 F103 F119 G27:J28 E82:H82 E100:H100</xm:sqref>
        </x14:dataValidation>
        <x14:dataValidation type="list" allowBlank="1" showInputMessage="1" showErrorMessage="1" xr:uid="{D0828A42-580C-4DE9-8554-8D96039E54FD}">
          <x14:formula1>
            <xm:f>Dropdown!$I$8:$I$11</xm:f>
          </x14:formula1>
          <xm:sqref>L46 K100:L100 J64:K64 K82:L82</xm:sqref>
        </x14:dataValidation>
        <x14:dataValidation type="list" allowBlank="1" showInputMessage="1" showErrorMessage="1" xr:uid="{7D037481-817F-4D7A-B293-021CCA57EDEF}">
          <x14:formula1>
            <xm:f>Dropdown!$I$8:$I$12</xm:f>
          </x14:formula1>
          <xm:sqref>I119 I101 I103</xm:sqref>
        </x14:dataValidation>
        <x14:dataValidation type="list" allowBlank="1" showInputMessage="1" showErrorMessage="1" xr:uid="{1B3B376C-B61F-4778-B5AA-FB5372A5E22B}">
          <x14:formula1>
            <xm:f>Dropdown!#REF!</xm:f>
          </x14:formula1>
          <xm:sqref>P82:Q82 T100 P100:Q100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3D0D-E6D8-4CE0-9902-9328AF81A242}">
  <sheetPr>
    <tabColor rgb="FFC00000"/>
  </sheetPr>
  <dimension ref="A1:N120"/>
  <sheetViews>
    <sheetView zoomScale="85" zoomScaleNormal="85" workbookViewId="0">
      <selection activeCell="I31" sqref="I31"/>
    </sheetView>
  </sheetViews>
  <sheetFormatPr baseColWidth="10" defaultRowHeight="15" x14ac:dyDescent="0.25"/>
  <cols>
    <col min="1" max="1" width="2.7109375" style="64" customWidth="1"/>
    <col min="2" max="2" width="19.28515625" style="64" bestFit="1" customWidth="1"/>
    <col min="3" max="6" width="17.85546875" style="64" bestFit="1" customWidth="1"/>
    <col min="7" max="7" width="22.28515625" style="64" bestFit="1" customWidth="1"/>
    <col min="8" max="11" width="17.85546875" style="64" bestFit="1" customWidth="1"/>
    <col min="12" max="12" width="78" style="64" customWidth="1"/>
    <col min="13" max="13" width="11.85546875" style="64" customWidth="1"/>
    <col min="14" max="14" width="2.7109375" style="64" customWidth="1"/>
    <col min="15" max="16384" width="11.42578125" style="64"/>
  </cols>
  <sheetData>
    <row r="1" spans="1:14" x14ac:dyDescent="0.25">
      <c r="A1" s="3"/>
      <c r="B1" s="158" t="s">
        <v>203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78"/>
    </row>
    <row r="2" spans="1:14" x14ac:dyDescent="0.25">
      <c r="A2" s="4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79"/>
    </row>
    <row r="3" spans="1:14" ht="18" x14ac:dyDescent="0.25">
      <c r="A3" s="4"/>
      <c r="B3" s="160" t="s">
        <v>222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80"/>
    </row>
    <row r="4" spans="1:14" x14ac:dyDescent="0.25">
      <c r="A4" s="4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</row>
    <row r="5" spans="1:14" x14ac:dyDescent="0.25">
      <c r="A5" s="4"/>
      <c r="B5" s="230" t="s">
        <v>247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42"/>
    </row>
    <row r="6" spans="1:14" ht="8.25" customHeight="1" x14ac:dyDescent="0.25">
      <c r="A6" s="4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83"/>
    </row>
    <row r="7" spans="1:14" ht="15.75" x14ac:dyDescent="0.25">
      <c r="A7" s="9"/>
      <c r="B7" s="157" t="s">
        <v>217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231"/>
    </row>
    <row r="8" spans="1:14" ht="8.25" customHeight="1" x14ac:dyDescent="0.25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6"/>
    </row>
    <row r="9" spans="1:14" x14ac:dyDescent="0.25">
      <c r="A9" s="5"/>
      <c r="B9" s="1" t="s">
        <v>4</v>
      </c>
      <c r="C9" s="25" t="s">
        <v>122</v>
      </c>
      <c r="D9" s="25" t="s">
        <v>123</v>
      </c>
      <c r="E9" s="25" t="s">
        <v>124</v>
      </c>
      <c r="F9" s="25" t="s">
        <v>125</v>
      </c>
      <c r="G9" s="25" t="s">
        <v>126</v>
      </c>
      <c r="H9" s="25" t="s">
        <v>127</v>
      </c>
      <c r="I9" s="25" t="s">
        <v>128</v>
      </c>
      <c r="J9" s="25" t="s">
        <v>129</v>
      </c>
      <c r="K9" s="1"/>
      <c r="L9" s="1"/>
      <c r="M9" s="1"/>
      <c r="N9" s="6"/>
    </row>
    <row r="10" spans="1:14" ht="18.75" x14ac:dyDescent="0.35">
      <c r="A10" s="5"/>
      <c r="B10" s="1" t="s">
        <v>308</v>
      </c>
      <c r="C10" s="25" t="s">
        <v>120</v>
      </c>
      <c r="D10" s="25" t="s">
        <v>120</v>
      </c>
      <c r="E10" s="25" t="s">
        <v>120</v>
      </c>
      <c r="F10" s="25" t="s">
        <v>120</v>
      </c>
      <c r="G10" s="25" t="s">
        <v>120</v>
      </c>
      <c r="H10" s="25" t="s">
        <v>120</v>
      </c>
      <c r="I10" s="25" t="s">
        <v>120</v>
      </c>
      <c r="J10" s="25" t="s">
        <v>120</v>
      </c>
      <c r="K10" s="1"/>
      <c r="L10" s="1"/>
      <c r="M10" s="1"/>
      <c r="N10" s="6"/>
    </row>
    <row r="11" spans="1:14" ht="18.75" x14ac:dyDescent="0.35">
      <c r="A11" s="5"/>
      <c r="B11" s="85" t="s">
        <v>106</v>
      </c>
      <c r="C11" s="33" t="s">
        <v>168</v>
      </c>
      <c r="D11" s="33" t="s">
        <v>168</v>
      </c>
      <c r="E11" s="33" t="s">
        <v>168</v>
      </c>
      <c r="F11" s="33" t="s">
        <v>168</v>
      </c>
      <c r="G11" s="33" t="s">
        <v>168</v>
      </c>
      <c r="H11" s="33" t="s">
        <v>168</v>
      </c>
      <c r="I11" s="33" t="s">
        <v>168</v>
      </c>
      <c r="J11" s="33" t="s">
        <v>168</v>
      </c>
      <c r="K11" s="1"/>
      <c r="L11" s="1"/>
      <c r="M11" s="1"/>
      <c r="N11" s="6"/>
    </row>
    <row r="12" spans="1:14" x14ac:dyDescent="0.25">
      <c r="A12" s="5"/>
      <c r="B12" s="93">
        <v>0</v>
      </c>
      <c r="C12" s="93">
        <f>40*SQRT(B12)</f>
        <v>0</v>
      </c>
      <c r="D12" s="93">
        <f>C12*0.9</f>
        <v>0</v>
      </c>
      <c r="E12" s="93">
        <f>C12*0.8</f>
        <v>0</v>
      </c>
      <c r="F12" s="93">
        <f>C12*0.7</f>
        <v>0</v>
      </c>
      <c r="G12" s="93">
        <f>C12*0.6</f>
        <v>0</v>
      </c>
      <c r="H12" s="93">
        <f>C12*0.5</f>
        <v>0</v>
      </c>
      <c r="I12" s="93">
        <f>C12*0.4</f>
        <v>0</v>
      </c>
      <c r="J12" s="93">
        <f>C12*0.3</f>
        <v>0</v>
      </c>
      <c r="K12" s="1"/>
      <c r="L12" s="1"/>
      <c r="M12" s="1"/>
      <c r="N12" s="6"/>
    </row>
    <row r="13" spans="1:14" x14ac:dyDescent="0.25">
      <c r="A13" s="5"/>
      <c r="B13" s="36">
        <v>0.25</v>
      </c>
      <c r="C13" s="36">
        <f t="shared" ref="C13:C52" si="0">40*SQRT(B13)</f>
        <v>20</v>
      </c>
      <c r="D13" s="36">
        <f t="shared" ref="D13:D64" si="1">C13*0.9</f>
        <v>18</v>
      </c>
      <c r="E13" s="36">
        <f t="shared" ref="E13:E64" si="2">C13*0.8</f>
        <v>16</v>
      </c>
      <c r="F13" s="36">
        <f t="shared" ref="F13:F64" si="3">C13*0.7</f>
        <v>14</v>
      </c>
      <c r="G13" s="36">
        <f t="shared" ref="G13:G64" si="4">C13*0.6</f>
        <v>12</v>
      </c>
      <c r="H13" s="36">
        <f t="shared" ref="H13:H64" si="5">C13*0.5</f>
        <v>10</v>
      </c>
      <c r="I13" s="36">
        <f t="shared" ref="I13:I64" si="6">C13*0.4</f>
        <v>8</v>
      </c>
      <c r="J13" s="36">
        <f t="shared" ref="J13:J64" si="7">C13*0.3</f>
        <v>6</v>
      </c>
      <c r="K13" s="1"/>
      <c r="L13" s="1"/>
      <c r="M13" s="1"/>
      <c r="N13" s="6"/>
    </row>
    <row r="14" spans="1:14" x14ac:dyDescent="0.25">
      <c r="A14" s="5"/>
      <c r="B14" s="36">
        <v>0.5</v>
      </c>
      <c r="C14" s="36">
        <f t="shared" si="0"/>
        <v>28.284271247461902</v>
      </c>
      <c r="D14" s="36">
        <f t="shared" si="1"/>
        <v>25.455844122715714</v>
      </c>
      <c r="E14" s="36">
        <f t="shared" si="2"/>
        <v>22.627416997969522</v>
      </c>
      <c r="F14" s="36">
        <f t="shared" si="3"/>
        <v>19.798989873223331</v>
      </c>
      <c r="G14" s="36">
        <f t="shared" si="4"/>
        <v>16.970562748477139</v>
      </c>
      <c r="H14" s="36">
        <f t="shared" si="5"/>
        <v>14.142135623730951</v>
      </c>
      <c r="I14" s="36">
        <f t="shared" si="6"/>
        <v>11.313708498984761</v>
      </c>
      <c r="J14" s="36">
        <f t="shared" si="7"/>
        <v>8.4852813742385695</v>
      </c>
      <c r="K14" s="1"/>
      <c r="L14" s="1"/>
      <c r="M14" s="1"/>
      <c r="N14" s="6"/>
    </row>
    <row r="15" spans="1:14" x14ac:dyDescent="0.25">
      <c r="A15" s="5"/>
      <c r="B15" s="36">
        <v>0.75</v>
      </c>
      <c r="C15" s="36">
        <f t="shared" si="0"/>
        <v>34.641016151377542</v>
      </c>
      <c r="D15" s="36">
        <f t="shared" si="1"/>
        <v>31.176914536239789</v>
      </c>
      <c r="E15" s="36">
        <f t="shared" si="2"/>
        <v>27.712812921102035</v>
      </c>
      <c r="F15" s="36">
        <f t="shared" si="3"/>
        <v>24.248711305964278</v>
      </c>
      <c r="G15" s="36">
        <f t="shared" si="4"/>
        <v>20.784609690826525</v>
      </c>
      <c r="H15" s="36">
        <f t="shared" si="5"/>
        <v>17.320508075688771</v>
      </c>
      <c r="I15" s="36">
        <f t="shared" si="6"/>
        <v>13.856406460551018</v>
      </c>
      <c r="J15" s="36">
        <f t="shared" si="7"/>
        <v>10.392304845413262</v>
      </c>
      <c r="K15" s="1"/>
      <c r="L15" s="1"/>
      <c r="M15" s="1"/>
      <c r="N15" s="6"/>
    </row>
    <row r="16" spans="1:14" x14ac:dyDescent="0.25">
      <c r="A16" s="5"/>
      <c r="B16" s="36">
        <v>1</v>
      </c>
      <c r="C16" s="36">
        <f t="shared" si="0"/>
        <v>40</v>
      </c>
      <c r="D16" s="36">
        <f t="shared" si="1"/>
        <v>36</v>
      </c>
      <c r="E16" s="36">
        <f t="shared" si="2"/>
        <v>32</v>
      </c>
      <c r="F16" s="36">
        <f t="shared" si="3"/>
        <v>28</v>
      </c>
      <c r="G16" s="36">
        <f t="shared" si="4"/>
        <v>24</v>
      </c>
      <c r="H16" s="36">
        <f t="shared" si="5"/>
        <v>20</v>
      </c>
      <c r="I16" s="36">
        <f t="shared" si="6"/>
        <v>16</v>
      </c>
      <c r="J16" s="36">
        <f t="shared" si="7"/>
        <v>12</v>
      </c>
      <c r="K16" s="1"/>
      <c r="L16" s="1"/>
      <c r="M16" s="1"/>
      <c r="N16" s="6"/>
    </row>
    <row r="17" spans="1:14" x14ac:dyDescent="0.25">
      <c r="A17" s="5"/>
      <c r="B17" s="36">
        <v>1.25</v>
      </c>
      <c r="C17" s="36">
        <f t="shared" si="0"/>
        <v>44.721359549995796</v>
      </c>
      <c r="D17" s="36">
        <f t="shared" si="1"/>
        <v>40.249223594996216</v>
      </c>
      <c r="E17" s="36">
        <f t="shared" si="2"/>
        <v>35.777087639996637</v>
      </c>
      <c r="F17" s="36">
        <f t="shared" si="3"/>
        <v>31.304951684997054</v>
      </c>
      <c r="G17" s="36">
        <f t="shared" si="4"/>
        <v>26.832815729997478</v>
      </c>
      <c r="H17" s="36">
        <f t="shared" si="5"/>
        <v>22.360679774997898</v>
      </c>
      <c r="I17" s="36">
        <f t="shared" si="6"/>
        <v>17.888543819998318</v>
      </c>
      <c r="J17" s="36">
        <f t="shared" si="7"/>
        <v>13.416407864998739</v>
      </c>
      <c r="K17" s="1"/>
      <c r="L17" s="1"/>
      <c r="M17" s="1"/>
      <c r="N17" s="6"/>
    </row>
    <row r="18" spans="1:14" x14ac:dyDescent="0.25">
      <c r="A18" s="5"/>
      <c r="B18" s="36">
        <v>1.5</v>
      </c>
      <c r="C18" s="36">
        <f t="shared" si="0"/>
        <v>48.989794855663561</v>
      </c>
      <c r="D18" s="36">
        <f t="shared" si="1"/>
        <v>44.090815370097204</v>
      </c>
      <c r="E18" s="36">
        <f t="shared" si="2"/>
        <v>39.191835884530853</v>
      </c>
      <c r="F18" s="36">
        <f t="shared" si="3"/>
        <v>34.292856398964489</v>
      </c>
      <c r="G18" s="36">
        <f t="shared" si="4"/>
        <v>29.393876913398135</v>
      </c>
      <c r="H18" s="36">
        <f t="shared" si="5"/>
        <v>24.494897427831781</v>
      </c>
      <c r="I18" s="36">
        <f t="shared" si="6"/>
        <v>19.595917942265427</v>
      </c>
      <c r="J18" s="36">
        <f t="shared" si="7"/>
        <v>14.696938456699067</v>
      </c>
      <c r="K18" s="1"/>
      <c r="L18" s="1"/>
      <c r="M18" s="1"/>
      <c r="N18" s="6"/>
    </row>
    <row r="19" spans="1:14" x14ac:dyDescent="0.25">
      <c r="A19" s="5"/>
      <c r="B19" s="36">
        <v>1.75</v>
      </c>
      <c r="C19" s="36">
        <f t="shared" si="0"/>
        <v>52.915026221291811</v>
      </c>
      <c r="D19" s="36">
        <f t="shared" si="1"/>
        <v>47.623523599162631</v>
      </c>
      <c r="E19" s="36">
        <f t="shared" si="2"/>
        <v>42.332020977033451</v>
      </c>
      <c r="F19" s="36">
        <f t="shared" si="3"/>
        <v>37.040518354904265</v>
      </c>
      <c r="G19" s="36">
        <f t="shared" si="4"/>
        <v>31.749015732775085</v>
      </c>
      <c r="H19" s="36">
        <f t="shared" si="5"/>
        <v>26.457513110645905</v>
      </c>
      <c r="I19" s="36">
        <f t="shared" si="6"/>
        <v>21.166010488516726</v>
      </c>
      <c r="J19" s="36">
        <f t="shared" si="7"/>
        <v>15.874507866387543</v>
      </c>
      <c r="K19" s="1"/>
      <c r="L19" s="1"/>
      <c r="M19" s="1"/>
      <c r="N19" s="6"/>
    </row>
    <row r="20" spans="1:14" x14ac:dyDescent="0.25">
      <c r="A20" s="5"/>
      <c r="B20" s="36">
        <v>2</v>
      </c>
      <c r="C20" s="36">
        <f t="shared" si="0"/>
        <v>56.568542494923804</v>
      </c>
      <c r="D20" s="36">
        <f t="shared" si="1"/>
        <v>50.911688245431428</v>
      </c>
      <c r="E20" s="36">
        <f t="shared" si="2"/>
        <v>45.254833995939045</v>
      </c>
      <c r="F20" s="36">
        <f t="shared" si="3"/>
        <v>39.597979746446661</v>
      </c>
      <c r="G20" s="36">
        <f t="shared" si="4"/>
        <v>33.941125496954278</v>
      </c>
      <c r="H20" s="36">
        <f t="shared" si="5"/>
        <v>28.284271247461902</v>
      </c>
      <c r="I20" s="36">
        <f t="shared" si="6"/>
        <v>22.627416997969522</v>
      </c>
      <c r="J20" s="36">
        <f t="shared" si="7"/>
        <v>16.970562748477139</v>
      </c>
      <c r="K20" s="1"/>
      <c r="L20" s="1"/>
      <c r="M20" s="1"/>
      <c r="N20" s="6"/>
    </row>
    <row r="21" spans="1:14" x14ac:dyDescent="0.25">
      <c r="A21" s="5"/>
      <c r="B21" s="36">
        <v>2.25</v>
      </c>
      <c r="C21" s="36">
        <f t="shared" si="0"/>
        <v>60</v>
      </c>
      <c r="D21" s="36">
        <f t="shared" si="1"/>
        <v>54</v>
      </c>
      <c r="E21" s="36">
        <f t="shared" si="2"/>
        <v>48</v>
      </c>
      <c r="F21" s="36">
        <f t="shared" si="3"/>
        <v>42</v>
      </c>
      <c r="G21" s="36">
        <f t="shared" si="4"/>
        <v>36</v>
      </c>
      <c r="H21" s="36">
        <f t="shared" si="5"/>
        <v>30</v>
      </c>
      <c r="I21" s="36">
        <f t="shared" si="6"/>
        <v>24</v>
      </c>
      <c r="J21" s="36">
        <f t="shared" si="7"/>
        <v>18</v>
      </c>
      <c r="K21" s="1"/>
      <c r="L21" s="1"/>
      <c r="M21" s="1"/>
      <c r="N21" s="6"/>
    </row>
    <row r="22" spans="1:14" x14ac:dyDescent="0.25">
      <c r="A22" s="5"/>
      <c r="B22" s="36">
        <v>2.5</v>
      </c>
      <c r="C22" s="36">
        <f t="shared" si="0"/>
        <v>63.245553203367592</v>
      </c>
      <c r="D22" s="36">
        <f t="shared" si="1"/>
        <v>56.920997883030836</v>
      </c>
      <c r="E22" s="36">
        <f t="shared" si="2"/>
        <v>50.596442562694079</v>
      </c>
      <c r="F22" s="36">
        <f t="shared" si="3"/>
        <v>44.271887242357309</v>
      </c>
      <c r="G22" s="36">
        <f t="shared" si="4"/>
        <v>37.947331922020552</v>
      </c>
      <c r="H22" s="36">
        <f t="shared" si="5"/>
        <v>31.622776601683796</v>
      </c>
      <c r="I22" s="36">
        <f t="shared" si="6"/>
        <v>25.29822128134704</v>
      </c>
      <c r="J22" s="36">
        <f t="shared" si="7"/>
        <v>18.973665961010276</v>
      </c>
      <c r="K22" s="1"/>
      <c r="L22" s="1"/>
      <c r="M22" s="1"/>
      <c r="N22" s="6"/>
    </row>
    <row r="23" spans="1:14" x14ac:dyDescent="0.25">
      <c r="A23" s="104"/>
      <c r="B23" s="36">
        <v>2.75</v>
      </c>
      <c r="C23" s="36">
        <f t="shared" si="0"/>
        <v>66.332495807107989</v>
      </c>
      <c r="D23" s="36">
        <f t="shared" si="1"/>
        <v>59.699246226397193</v>
      </c>
      <c r="E23" s="36">
        <f t="shared" si="2"/>
        <v>53.065996645686397</v>
      </c>
      <c r="F23" s="36">
        <f t="shared" si="3"/>
        <v>46.432747064975587</v>
      </c>
      <c r="G23" s="36">
        <f t="shared" si="4"/>
        <v>39.799497484264791</v>
      </c>
      <c r="H23" s="36">
        <f t="shared" si="5"/>
        <v>33.166247903553995</v>
      </c>
      <c r="I23" s="36">
        <f t="shared" si="6"/>
        <v>26.532998322843198</v>
      </c>
      <c r="J23" s="36">
        <f t="shared" si="7"/>
        <v>19.899748742132395</v>
      </c>
      <c r="K23" s="1"/>
      <c r="L23" s="1"/>
      <c r="M23" s="1"/>
      <c r="N23" s="6"/>
    </row>
    <row r="24" spans="1:14" x14ac:dyDescent="0.25">
      <c r="A24" s="104"/>
      <c r="B24" s="36">
        <v>3</v>
      </c>
      <c r="C24" s="36">
        <f t="shared" si="0"/>
        <v>69.282032302755084</v>
      </c>
      <c r="D24" s="36">
        <f t="shared" si="1"/>
        <v>62.353829072479577</v>
      </c>
      <c r="E24" s="36">
        <f t="shared" si="2"/>
        <v>55.42562584220407</v>
      </c>
      <c r="F24" s="36">
        <f t="shared" si="3"/>
        <v>48.497422611928556</v>
      </c>
      <c r="G24" s="36">
        <f t="shared" si="4"/>
        <v>41.569219381653049</v>
      </c>
      <c r="H24" s="36">
        <f t="shared" si="5"/>
        <v>34.641016151377542</v>
      </c>
      <c r="I24" s="36">
        <f t="shared" si="6"/>
        <v>27.712812921102035</v>
      </c>
      <c r="J24" s="36">
        <f t="shared" si="7"/>
        <v>20.784609690826525</v>
      </c>
      <c r="K24" s="1"/>
      <c r="L24" s="1"/>
      <c r="M24" s="1"/>
      <c r="N24" s="6"/>
    </row>
    <row r="25" spans="1:14" x14ac:dyDescent="0.25">
      <c r="A25" s="104"/>
      <c r="B25" s="36">
        <v>3.25</v>
      </c>
      <c r="C25" s="36">
        <f t="shared" si="0"/>
        <v>72.111025509279784</v>
      </c>
      <c r="D25" s="36">
        <f t="shared" si="1"/>
        <v>64.899922958351809</v>
      </c>
      <c r="E25" s="36">
        <f t="shared" si="2"/>
        <v>57.688820407423833</v>
      </c>
      <c r="F25" s="36">
        <f t="shared" si="3"/>
        <v>50.477717856495843</v>
      </c>
      <c r="G25" s="36">
        <f t="shared" si="4"/>
        <v>43.266615305567868</v>
      </c>
      <c r="H25" s="36">
        <f t="shared" si="5"/>
        <v>36.055512754639892</v>
      </c>
      <c r="I25" s="36">
        <f t="shared" si="6"/>
        <v>28.844410203711917</v>
      </c>
      <c r="J25" s="36">
        <f t="shared" si="7"/>
        <v>21.633307652783934</v>
      </c>
      <c r="K25" s="1"/>
      <c r="L25" s="1"/>
      <c r="M25" s="1"/>
      <c r="N25" s="6"/>
    </row>
    <row r="26" spans="1:14" x14ac:dyDescent="0.25">
      <c r="A26" s="5"/>
      <c r="B26" s="36">
        <v>3.5</v>
      </c>
      <c r="C26" s="36">
        <f t="shared" si="0"/>
        <v>74.833147735478832</v>
      </c>
      <c r="D26" s="36">
        <f t="shared" si="1"/>
        <v>67.349832961930957</v>
      </c>
      <c r="E26" s="36">
        <f t="shared" si="2"/>
        <v>59.866518188383068</v>
      </c>
      <c r="F26" s="36">
        <f t="shared" si="3"/>
        <v>52.38320341483518</v>
      </c>
      <c r="G26" s="36">
        <f t="shared" si="4"/>
        <v>44.899888641287298</v>
      </c>
      <c r="H26" s="36">
        <f t="shared" si="5"/>
        <v>37.416573867739416</v>
      </c>
      <c r="I26" s="36">
        <f t="shared" si="6"/>
        <v>29.933259094191534</v>
      </c>
      <c r="J26" s="36">
        <f t="shared" si="7"/>
        <v>22.449944320643649</v>
      </c>
      <c r="K26" s="1"/>
      <c r="L26" s="1"/>
      <c r="M26" s="1"/>
      <c r="N26" s="6"/>
    </row>
    <row r="27" spans="1:14" x14ac:dyDescent="0.25">
      <c r="A27" s="5"/>
      <c r="B27" s="36">
        <v>3.75</v>
      </c>
      <c r="C27" s="36">
        <f t="shared" si="0"/>
        <v>77.459666924148337</v>
      </c>
      <c r="D27" s="36">
        <f t="shared" si="1"/>
        <v>69.713700231733512</v>
      </c>
      <c r="E27" s="36">
        <f t="shared" si="2"/>
        <v>61.967733539318672</v>
      </c>
      <c r="F27" s="36">
        <f t="shared" si="3"/>
        <v>54.221766846903833</v>
      </c>
      <c r="G27" s="36">
        <f t="shared" si="4"/>
        <v>46.475800154489001</v>
      </c>
      <c r="H27" s="36">
        <f t="shared" si="5"/>
        <v>38.729833462074168</v>
      </c>
      <c r="I27" s="36">
        <f t="shared" si="6"/>
        <v>30.983866769659336</v>
      </c>
      <c r="J27" s="36">
        <f t="shared" si="7"/>
        <v>23.2379000772445</v>
      </c>
      <c r="K27" s="1"/>
      <c r="L27" s="1"/>
      <c r="M27" s="1"/>
      <c r="N27" s="6"/>
    </row>
    <row r="28" spans="1:14" x14ac:dyDescent="0.25">
      <c r="A28" s="5"/>
      <c r="B28" s="36">
        <v>4</v>
      </c>
      <c r="C28" s="36">
        <f t="shared" si="0"/>
        <v>80</v>
      </c>
      <c r="D28" s="36">
        <f t="shared" si="1"/>
        <v>72</v>
      </c>
      <c r="E28" s="36">
        <f t="shared" si="2"/>
        <v>64</v>
      </c>
      <c r="F28" s="36">
        <f t="shared" si="3"/>
        <v>56</v>
      </c>
      <c r="G28" s="36">
        <f t="shared" si="4"/>
        <v>48</v>
      </c>
      <c r="H28" s="36">
        <f t="shared" si="5"/>
        <v>40</v>
      </c>
      <c r="I28" s="36">
        <f t="shared" si="6"/>
        <v>32</v>
      </c>
      <c r="J28" s="36">
        <f t="shared" si="7"/>
        <v>24</v>
      </c>
      <c r="K28" s="1"/>
      <c r="L28" s="1"/>
      <c r="M28" s="1"/>
      <c r="N28" s="6"/>
    </row>
    <row r="29" spans="1:14" x14ac:dyDescent="0.25">
      <c r="A29" s="5"/>
      <c r="B29" s="36">
        <v>4.25</v>
      </c>
      <c r="C29" s="36">
        <f t="shared" si="0"/>
        <v>82.462112512353215</v>
      </c>
      <c r="D29" s="36">
        <f t="shared" si="1"/>
        <v>74.215901261117892</v>
      </c>
      <c r="E29" s="36">
        <f t="shared" si="2"/>
        <v>65.969690009882569</v>
      </c>
      <c r="F29" s="36">
        <f t="shared" si="3"/>
        <v>57.723478758647246</v>
      </c>
      <c r="G29" s="36">
        <f t="shared" si="4"/>
        <v>49.477267507411931</v>
      </c>
      <c r="H29" s="36">
        <f t="shared" si="5"/>
        <v>41.231056256176608</v>
      </c>
      <c r="I29" s="36">
        <f t="shared" si="6"/>
        <v>32.984845004941285</v>
      </c>
      <c r="J29" s="36">
        <f t="shared" si="7"/>
        <v>24.738633753705965</v>
      </c>
      <c r="K29" s="1"/>
      <c r="L29" s="1"/>
      <c r="M29" s="1"/>
      <c r="N29" s="6"/>
    </row>
    <row r="30" spans="1:14" x14ac:dyDescent="0.25">
      <c r="A30" s="5"/>
      <c r="B30" s="36">
        <v>4.5</v>
      </c>
      <c r="C30" s="36">
        <f t="shared" si="0"/>
        <v>84.852813742385692</v>
      </c>
      <c r="D30" s="36">
        <f t="shared" si="1"/>
        <v>76.367532368147124</v>
      </c>
      <c r="E30" s="36">
        <f t="shared" si="2"/>
        <v>67.882250993908556</v>
      </c>
      <c r="F30" s="36">
        <f t="shared" si="3"/>
        <v>59.396969619669981</v>
      </c>
      <c r="G30" s="36">
        <f t="shared" si="4"/>
        <v>50.911688245431414</v>
      </c>
      <c r="H30" s="36">
        <f t="shared" si="5"/>
        <v>42.426406871192846</v>
      </c>
      <c r="I30" s="36">
        <f t="shared" si="6"/>
        <v>33.941125496954278</v>
      </c>
      <c r="J30" s="36">
        <f t="shared" si="7"/>
        <v>25.455844122715707</v>
      </c>
      <c r="K30" s="1"/>
      <c r="L30" s="1"/>
      <c r="M30" s="1"/>
      <c r="N30" s="6"/>
    </row>
    <row r="31" spans="1:14" x14ac:dyDescent="0.25">
      <c r="A31" s="5"/>
      <c r="B31" s="36">
        <v>4.75</v>
      </c>
      <c r="C31" s="36">
        <f t="shared" si="0"/>
        <v>87.177978870813476</v>
      </c>
      <c r="D31" s="36">
        <f t="shared" si="1"/>
        <v>78.46018098373213</v>
      </c>
      <c r="E31" s="36">
        <f t="shared" si="2"/>
        <v>69.742383096650784</v>
      </c>
      <c r="F31" s="36">
        <f t="shared" si="3"/>
        <v>61.02458520956943</v>
      </c>
      <c r="G31" s="36">
        <f t="shared" si="4"/>
        <v>52.306787322488084</v>
      </c>
      <c r="H31" s="36">
        <f t="shared" si="5"/>
        <v>43.588989435406738</v>
      </c>
      <c r="I31" s="36">
        <f t="shared" si="6"/>
        <v>34.871191548325392</v>
      </c>
      <c r="J31" s="36">
        <f t="shared" si="7"/>
        <v>26.153393661244042</v>
      </c>
      <c r="K31" s="1"/>
      <c r="L31" s="1"/>
      <c r="M31" s="1"/>
      <c r="N31" s="6"/>
    </row>
    <row r="32" spans="1:14" x14ac:dyDescent="0.25">
      <c r="A32" s="5"/>
      <c r="B32" s="36">
        <v>5</v>
      </c>
      <c r="C32" s="36">
        <f t="shared" si="0"/>
        <v>89.442719099991592</v>
      </c>
      <c r="D32" s="36">
        <f t="shared" si="1"/>
        <v>80.498447189992433</v>
      </c>
      <c r="E32" s="36">
        <f t="shared" si="2"/>
        <v>71.554175279993274</v>
      </c>
      <c r="F32" s="36">
        <f t="shared" si="3"/>
        <v>62.609903369994107</v>
      </c>
      <c r="G32" s="36">
        <f t="shared" si="4"/>
        <v>53.665631459994955</v>
      </c>
      <c r="H32" s="36">
        <f t="shared" si="5"/>
        <v>44.721359549995796</v>
      </c>
      <c r="I32" s="36">
        <f t="shared" si="6"/>
        <v>35.777087639996637</v>
      </c>
      <c r="J32" s="36">
        <f t="shared" si="7"/>
        <v>26.832815729997478</v>
      </c>
      <c r="K32" s="1"/>
      <c r="L32" s="1"/>
      <c r="M32" s="1"/>
      <c r="N32" s="6"/>
    </row>
    <row r="33" spans="1:14" x14ac:dyDescent="0.25">
      <c r="A33" s="5"/>
      <c r="B33" s="36">
        <v>5.25</v>
      </c>
      <c r="C33" s="36">
        <f t="shared" si="0"/>
        <v>91.651513899116793</v>
      </c>
      <c r="D33" s="36">
        <f t="shared" si="1"/>
        <v>82.486362509205122</v>
      </c>
      <c r="E33" s="36">
        <f t="shared" si="2"/>
        <v>73.321211119293437</v>
      </c>
      <c r="F33" s="36">
        <f t="shared" si="3"/>
        <v>64.156059729381752</v>
      </c>
      <c r="G33" s="36">
        <f t="shared" si="4"/>
        <v>54.990908339470074</v>
      </c>
      <c r="H33" s="36">
        <f t="shared" si="5"/>
        <v>45.825756949558397</v>
      </c>
      <c r="I33" s="36">
        <f t="shared" si="6"/>
        <v>36.660605559646719</v>
      </c>
      <c r="J33" s="36">
        <f t="shared" si="7"/>
        <v>27.495454169735037</v>
      </c>
      <c r="K33" s="1"/>
      <c r="L33" s="1"/>
      <c r="M33" s="1"/>
      <c r="N33" s="6"/>
    </row>
    <row r="34" spans="1:14" x14ac:dyDescent="0.25">
      <c r="A34" s="5"/>
      <c r="B34" s="36">
        <v>5.5</v>
      </c>
      <c r="C34" s="36">
        <f t="shared" si="0"/>
        <v>93.808315196468598</v>
      </c>
      <c r="D34" s="36">
        <f t="shared" si="1"/>
        <v>84.427483676821737</v>
      </c>
      <c r="E34" s="36">
        <f t="shared" si="2"/>
        <v>75.046652157174876</v>
      </c>
      <c r="F34" s="36">
        <f t="shared" si="3"/>
        <v>65.665820637528014</v>
      </c>
      <c r="G34" s="36">
        <f t="shared" si="4"/>
        <v>56.28498911788116</v>
      </c>
      <c r="H34" s="36">
        <f t="shared" si="5"/>
        <v>46.904157598234299</v>
      </c>
      <c r="I34" s="36">
        <f t="shared" si="6"/>
        <v>37.523326078587438</v>
      </c>
      <c r="J34" s="36">
        <f t="shared" si="7"/>
        <v>28.14249455894058</v>
      </c>
      <c r="K34" s="1"/>
      <c r="L34" s="1"/>
      <c r="M34" s="1"/>
      <c r="N34" s="6"/>
    </row>
    <row r="35" spans="1:14" x14ac:dyDescent="0.25">
      <c r="A35" s="5"/>
      <c r="B35" s="36">
        <v>5.75</v>
      </c>
      <c r="C35" s="36">
        <f t="shared" si="0"/>
        <v>95.916630466254389</v>
      </c>
      <c r="D35" s="36">
        <f t="shared" si="1"/>
        <v>86.324967419628948</v>
      </c>
      <c r="E35" s="36">
        <f t="shared" si="2"/>
        <v>76.73330437300352</v>
      </c>
      <c r="F35" s="36">
        <f t="shared" si="3"/>
        <v>67.141641326378064</v>
      </c>
      <c r="G35" s="36">
        <f t="shared" si="4"/>
        <v>57.549978279752629</v>
      </c>
      <c r="H35" s="36">
        <f t="shared" si="5"/>
        <v>47.958315233127195</v>
      </c>
      <c r="I35" s="36">
        <f t="shared" si="6"/>
        <v>38.36665218650176</v>
      </c>
      <c r="J35" s="36">
        <f t="shared" si="7"/>
        <v>28.774989139876315</v>
      </c>
      <c r="K35" s="1"/>
      <c r="L35" s="1"/>
      <c r="M35" s="1"/>
      <c r="N35" s="6"/>
    </row>
    <row r="36" spans="1:14" x14ac:dyDescent="0.25">
      <c r="A36" s="5"/>
      <c r="B36" s="36">
        <v>6</v>
      </c>
      <c r="C36" s="36">
        <f t="shared" si="0"/>
        <v>97.979589711327122</v>
      </c>
      <c r="D36" s="36">
        <f t="shared" si="1"/>
        <v>88.181630740194407</v>
      </c>
      <c r="E36" s="36">
        <f t="shared" si="2"/>
        <v>78.383671769061706</v>
      </c>
      <c r="F36" s="36">
        <f t="shared" si="3"/>
        <v>68.585712797928977</v>
      </c>
      <c r="G36" s="36">
        <f t="shared" si="4"/>
        <v>58.787753826796269</v>
      </c>
      <c r="H36" s="36">
        <f t="shared" si="5"/>
        <v>48.989794855663561</v>
      </c>
      <c r="I36" s="36">
        <f t="shared" si="6"/>
        <v>39.191835884530853</v>
      </c>
      <c r="J36" s="36">
        <f t="shared" si="7"/>
        <v>29.393876913398135</v>
      </c>
      <c r="K36" s="1"/>
      <c r="L36" s="1"/>
      <c r="M36" s="1"/>
      <c r="N36" s="6"/>
    </row>
    <row r="37" spans="1:14" x14ac:dyDescent="0.25">
      <c r="A37" s="5"/>
      <c r="B37" s="36">
        <v>6.25</v>
      </c>
      <c r="C37" s="36">
        <f t="shared" si="0"/>
        <v>100</v>
      </c>
      <c r="D37" s="36">
        <f t="shared" si="1"/>
        <v>90</v>
      </c>
      <c r="E37" s="36">
        <f t="shared" si="2"/>
        <v>80</v>
      </c>
      <c r="F37" s="36">
        <f t="shared" si="3"/>
        <v>70</v>
      </c>
      <c r="G37" s="36">
        <f t="shared" si="4"/>
        <v>60</v>
      </c>
      <c r="H37" s="36">
        <f t="shared" si="5"/>
        <v>50</v>
      </c>
      <c r="I37" s="36">
        <f t="shared" si="6"/>
        <v>40</v>
      </c>
      <c r="J37" s="36">
        <f t="shared" si="7"/>
        <v>30</v>
      </c>
      <c r="K37" s="1"/>
      <c r="L37" s="1"/>
      <c r="M37" s="1"/>
      <c r="N37" s="6"/>
    </row>
    <row r="38" spans="1:14" x14ac:dyDescent="0.25">
      <c r="A38" s="5"/>
      <c r="B38" s="36">
        <v>6.5</v>
      </c>
      <c r="C38" s="36">
        <f t="shared" si="0"/>
        <v>101.9803902718557</v>
      </c>
      <c r="D38" s="36">
        <f t="shared" si="1"/>
        <v>91.782351244670124</v>
      </c>
      <c r="E38" s="36">
        <f t="shared" si="2"/>
        <v>81.584312217484566</v>
      </c>
      <c r="F38" s="36">
        <f t="shared" si="3"/>
        <v>71.386273190298979</v>
      </c>
      <c r="G38" s="36">
        <f t="shared" si="4"/>
        <v>61.188234163113414</v>
      </c>
      <c r="H38" s="36">
        <f t="shared" si="5"/>
        <v>50.990195135927848</v>
      </c>
      <c r="I38" s="36">
        <f t="shared" si="6"/>
        <v>40.792156108742283</v>
      </c>
      <c r="J38" s="36">
        <f t="shared" si="7"/>
        <v>30.594117081556707</v>
      </c>
      <c r="K38" s="1"/>
      <c r="L38" s="1"/>
      <c r="M38" s="1"/>
      <c r="N38" s="6"/>
    </row>
    <row r="39" spans="1:14" x14ac:dyDescent="0.25">
      <c r="A39" s="5"/>
      <c r="B39" s="36">
        <v>6.75</v>
      </c>
      <c r="C39" s="36">
        <f t="shared" si="0"/>
        <v>103.92304845413264</v>
      </c>
      <c r="D39" s="36">
        <f t="shared" si="1"/>
        <v>93.530743608719376</v>
      </c>
      <c r="E39" s="36">
        <f t="shared" si="2"/>
        <v>83.138438763306112</v>
      </c>
      <c r="F39" s="36">
        <f t="shared" si="3"/>
        <v>72.746133917892848</v>
      </c>
      <c r="G39" s="36">
        <f t="shared" si="4"/>
        <v>62.353829072479584</v>
      </c>
      <c r="H39" s="36">
        <f t="shared" si="5"/>
        <v>51.96152422706632</v>
      </c>
      <c r="I39" s="36">
        <f t="shared" si="6"/>
        <v>41.569219381653056</v>
      </c>
      <c r="J39" s="36">
        <f t="shared" si="7"/>
        <v>31.176914536239792</v>
      </c>
      <c r="K39" s="1"/>
      <c r="L39" s="1"/>
      <c r="M39" s="1"/>
      <c r="N39" s="6"/>
    </row>
    <row r="40" spans="1:14" x14ac:dyDescent="0.25">
      <c r="A40" s="5"/>
      <c r="B40" s="36">
        <v>7</v>
      </c>
      <c r="C40" s="36">
        <f t="shared" si="0"/>
        <v>105.83005244258362</v>
      </c>
      <c r="D40" s="36">
        <f t="shared" si="1"/>
        <v>95.247047198325262</v>
      </c>
      <c r="E40" s="36">
        <f t="shared" si="2"/>
        <v>84.664041954066903</v>
      </c>
      <c r="F40" s="36">
        <f t="shared" si="3"/>
        <v>74.081036709808529</v>
      </c>
      <c r="G40" s="36">
        <f t="shared" si="4"/>
        <v>63.49803146555017</v>
      </c>
      <c r="H40" s="36">
        <f t="shared" si="5"/>
        <v>52.915026221291811</v>
      </c>
      <c r="I40" s="36">
        <f t="shared" si="6"/>
        <v>42.332020977033451</v>
      </c>
      <c r="J40" s="36">
        <f t="shared" si="7"/>
        <v>31.749015732775085</v>
      </c>
      <c r="K40" s="1"/>
      <c r="L40" s="1"/>
      <c r="M40" s="1"/>
      <c r="N40" s="6"/>
    </row>
    <row r="41" spans="1:14" x14ac:dyDescent="0.25">
      <c r="A41" s="5"/>
      <c r="B41" s="36">
        <v>7.25</v>
      </c>
      <c r="C41" s="36">
        <f t="shared" si="0"/>
        <v>107.70329614269008</v>
      </c>
      <c r="D41" s="36">
        <f t="shared" si="1"/>
        <v>96.932966528421076</v>
      </c>
      <c r="E41" s="36">
        <f t="shared" si="2"/>
        <v>86.162636914152074</v>
      </c>
      <c r="F41" s="36">
        <f t="shared" si="3"/>
        <v>75.392307299883043</v>
      </c>
      <c r="G41" s="36">
        <f t="shared" si="4"/>
        <v>64.621977685614041</v>
      </c>
      <c r="H41" s="36">
        <f t="shared" si="5"/>
        <v>53.851648071345039</v>
      </c>
      <c r="I41" s="36">
        <f t="shared" si="6"/>
        <v>43.081318457076037</v>
      </c>
      <c r="J41" s="36">
        <f t="shared" si="7"/>
        <v>32.310988842807021</v>
      </c>
      <c r="K41" s="1"/>
      <c r="L41" s="1"/>
      <c r="M41" s="1"/>
      <c r="N41" s="6"/>
    </row>
    <row r="42" spans="1:14" x14ac:dyDescent="0.25">
      <c r="A42" s="5"/>
      <c r="B42" s="36">
        <v>7.5</v>
      </c>
      <c r="C42" s="36">
        <f t="shared" si="0"/>
        <v>109.54451150103323</v>
      </c>
      <c r="D42" s="36">
        <f t="shared" si="1"/>
        <v>98.590060350929903</v>
      </c>
      <c r="E42" s="36">
        <f t="shared" si="2"/>
        <v>87.635609200826593</v>
      </c>
      <c r="F42" s="36">
        <f t="shared" si="3"/>
        <v>76.681158050723255</v>
      </c>
      <c r="G42" s="36">
        <f t="shared" si="4"/>
        <v>65.726706900619931</v>
      </c>
      <c r="H42" s="36">
        <f t="shared" si="5"/>
        <v>54.772255750516614</v>
      </c>
      <c r="I42" s="36">
        <f t="shared" si="6"/>
        <v>43.817804600413297</v>
      </c>
      <c r="J42" s="36">
        <f t="shared" si="7"/>
        <v>32.863353450309965</v>
      </c>
      <c r="K42" s="1"/>
      <c r="L42" s="1"/>
      <c r="M42" s="1"/>
      <c r="N42" s="6"/>
    </row>
    <row r="43" spans="1:14" x14ac:dyDescent="0.25">
      <c r="A43" s="5"/>
      <c r="B43" s="36">
        <v>7.75</v>
      </c>
      <c r="C43" s="36">
        <f t="shared" si="0"/>
        <v>111.35528725660043</v>
      </c>
      <c r="D43" s="36">
        <f t="shared" si="1"/>
        <v>100.2197585309404</v>
      </c>
      <c r="E43" s="36">
        <f t="shared" si="2"/>
        <v>89.084229805280359</v>
      </c>
      <c r="F43" s="36">
        <f t="shared" si="3"/>
        <v>77.948701079620292</v>
      </c>
      <c r="G43" s="36">
        <f t="shared" si="4"/>
        <v>66.813172353960255</v>
      </c>
      <c r="H43" s="36">
        <f t="shared" si="5"/>
        <v>55.677643628300217</v>
      </c>
      <c r="I43" s="36">
        <f t="shared" si="6"/>
        <v>44.542114902640179</v>
      </c>
      <c r="J43" s="36">
        <f t="shared" si="7"/>
        <v>33.406586176980127</v>
      </c>
      <c r="K43" s="1"/>
      <c r="L43" s="1"/>
      <c r="M43" s="1"/>
      <c r="N43" s="6"/>
    </row>
    <row r="44" spans="1:14" x14ac:dyDescent="0.25">
      <c r="A44" s="5"/>
      <c r="B44" s="36">
        <v>8</v>
      </c>
      <c r="C44" s="36">
        <f t="shared" si="0"/>
        <v>113.13708498984761</v>
      </c>
      <c r="D44" s="36">
        <f t="shared" si="1"/>
        <v>101.82337649086286</v>
      </c>
      <c r="E44" s="36">
        <f t="shared" si="2"/>
        <v>90.509667991878089</v>
      </c>
      <c r="F44" s="36">
        <f t="shared" si="3"/>
        <v>79.195959492893323</v>
      </c>
      <c r="G44" s="36">
        <f t="shared" si="4"/>
        <v>67.882250993908556</v>
      </c>
      <c r="H44" s="36">
        <f t="shared" si="5"/>
        <v>56.568542494923804</v>
      </c>
      <c r="I44" s="36">
        <f t="shared" si="6"/>
        <v>45.254833995939045</v>
      </c>
      <c r="J44" s="36">
        <f t="shared" si="7"/>
        <v>33.941125496954278</v>
      </c>
      <c r="K44" s="1"/>
      <c r="L44" s="1"/>
      <c r="M44" s="1"/>
      <c r="N44" s="6"/>
    </row>
    <row r="45" spans="1:14" x14ac:dyDescent="0.25">
      <c r="A45" s="5"/>
      <c r="B45" s="36">
        <v>8.25</v>
      </c>
      <c r="C45" s="36">
        <f t="shared" si="0"/>
        <v>114.89125293076057</v>
      </c>
      <c r="D45" s="36">
        <f t="shared" si="1"/>
        <v>103.40212763768452</v>
      </c>
      <c r="E45" s="36">
        <f t="shared" si="2"/>
        <v>91.913002344608458</v>
      </c>
      <c r="F45" s="36">
        <f t="shared" si="3"/>
        <v>80.423877051532401</v>
      </c>
      <c r="G45" s="36">
        <f t="shared" si="4"/>
        <v>68.934751758456343</v>
      </c>
      <c r="H45" s="36">
        <f t="shared" si="5"/>
        <v>57.445626465380286</v>
      </c>
      <c r="I45" s="36">
        <f t="shared" si="6"/>
        <v>45.956501172304229</v>
      </c>
      <c r="J45" s="36">
        <f t="shared" si="7"/>
        <v>34.467375879228172</v>
      </c>
      <c r="K45" s="1"/>
      <c r="L45" s="1"/>
      <c r="M45" s="1"/>
      <c r="N45" s="6"/>
    </row>
    <row r="46" spans="1:14" x14ac:dyDescent="0.25">
      <c r="A46" s="5"/>
      <c r="B46" s="36">
        <v>8.5</v>
      </c>
      <c r="C46" s="36">
        <f t="shared" si="0"/>
        <v>116.61903789690601</v>
      </c>
      <c r="D46" s="36">
        <f t="shared" si="1"/>
        <v>104.95713410721541</v>
      </c>
      <c r="E46" s="36">
        <f t="shared" si="2"/>
        <v>93.295230317524812</v>
      </c>
      <c r="F46" s="36">
        <f t="shared" si="3"/>
        <v>81.6333265278342</v>
      </c>
      <c r="G46" s="36">
        <f t="shared" si="4"/>
        <v>69.971422738143602</v>
      </c>
      <c r="H46" s="36">
        <f t="shared" si="5"/>
        <v>58.309518948453004</v>
      </c>
      <c r="I46" s="36">
        <f t="shared" si="6"/>
        <v>46.647615158762406</v>
      </c>
      <c r="J46" s="36">
        <f t="shared" si="7"/>
        <v>34.985711369071801</v>
      </c>
      <c r="K46" s="1"/>
      <c r="L46" s="1"/>
      <c r="M46" s="1"/>
      <c r="N46" s="6"/>
    </row>
    <row r="47" spans="1:14" x14ac:dyDescent="0.25">
      <c r="A47" s="5"/>
      <c r="B47" s="36">
        <v>8.75</v>
      </c>
      <c r="C47" s="36">
        <f t="shared" si="0"/>
        <v>118.32159566199232</v>
      </c>
      <c r="D47" s="36">
        <f t="shared" si="1"/>
        <v>106.4894360957931</v>
      </c>
      <c r="E47" s="36">
        <f t="shared" si="2"/>
        <v>94.657276529593858</v>
      </c>
      <c r="F47" s="36">
        <f t="shared" si="3"/>
        <v>82.82511696339462</v>
      </c>
      <c r="G47" s="36">
        <f t="shared" si="4"/>
        <v>70.992957397195383</v>
      </c>
      <c r="H47" s="36">
        <f t="shared" si="5"/>
        <v>59.16079783099616</v>
      </c>
      <c r="I47" s="36">
        <f t="shared" si="6"/>
        <v>47.328638264796929</v>
      </c>
      <c r="J47" s="36">
        <f t="shared" si="7"/>
        <v>35.496478698597691</v>
      </c>
      <c r="K47" s="1"/>
      <c r="L47" s="1"/>
      <c r="M47" s="1"/>
      <c r="N47" s="6"/>
    </row>
    <row r="48" spans="1:14" x14ac:dyDescent="0.25">
      <c r="A48" s="5"/>
      <c r="B48" s="36">
        <v>9</v>
      </c>
      <c r="C48" s="36">
        <f t="shared" si="0"/>
        <v>120</v>
      </c>
      <c r="D48" s="36">
        <f t="shared" si="1"/>
        <v>108</v>
      </c>
      <c r="E48" s="36">
        <f t="shared" si="2"/>
        <v>96</v>
      </c>
      <c r="F48" s="36">
        <f t="shared" si="3"/>
        <v>84</v>
      </c>
      <c r="G48" s="36">
        <f t="shared" si="4"/>
        <v>72</v>
      </c>
      <c r="H48" s="36">
        <f t="shared" si="5"/>
        <v>60</v>
      </c>
      <c r="I48" s="36">
        <f t="shared" si="6"/>
        <v>48</v>
      </c>
      <c r="J48" s="36">
        <f t="shared" si="7"/>
        <v>36</v>
      </c>
      <c r="K48" s="1"/>
      <c r="L48" s="1"/>
      <c r="M48" s="1"/>
      <c r="N48" s="6"/>
    </row>
    <row r="49" spans="1:14" x14ac:dyDescent="0.25">
      <c r="A49" s="5"/>
      <c r="B49" s="36">
        <v>9.25</v>
      </c>
      <c r="C49" s="36">
        <f t="shared" si="0"/>
        <v>121.65525060596438</v>
      </c>
      <c r="D49" s="36">
        <f t="shared" si="1"/>
        <v>109.48972554536795</v>
      </c>
      <c r="E49" s="36">
        <f t="shared" si="2"/>
        <v>97.324200484771509</v>
      </c>
      <c r="F49" s="36">
        <f t="shared" si="3"/>
        <v>85.158675424175058</v>
      </c>
      <c r="G49" s="36">
        <f t="shared" si="4"/>
        <v>72.993150363578621</v>
      </c>
      <c r="H49" s="36">
        <f t="shared" si="5"/>
        <v>60.827625302982192</v>
      </c>
      <c r="I49" s="36">
        <f t="shared" si="6"/>
        <v>48.662100242385755</v>
      </c>
      <c r="J49" s="36">
        <f t="shared" si="7"/>
        <v>36.496575181789311</v>
      </c>
      <c r="K49" s="1"/>
      <c r="L49" s="1"/>
      <c r="M49" s="1"/>
      <c r="N49" s="6"/>
    </row>
    <row r="50" spans="1:14" x14ac:dyDescent="0.25">
      <c r="A50" s="5"/>
      <c r="B50" s="36">
        <v>9.5</v>
      </c>
      <c r="C50" s="36">
        <f t="shared" si="0"/>
        <v>123.28828005937952</v>
      </c>
      <c r="D50" s="36">
        <f t="shared" si="1"/>
        <v>110.95945205344157</v>
      </c>
      <c r="E50" s="36">
        <f t="shared" si="2"/>
        <v>98.630624047503616</v>
      </c>
      <c r="F50" s="36">
        <f t="shared" si="3"/>
        <v>86.301796041565652</v>
      </c>
      <c r="G50" s="36">
        <f t="shared" si="4"/>
        <v>73.972968035627702</v>
      </c>
      <c r="H50" s="36">
        <f t="shared" si="5"/>
        <v>61.644140029689758</v>
      </c>
      <c r="I50" s="36">
        <f t="shared" si="6"/>
        <v>49.315312023751808</v>
      </c>
      <c r="J50" s="36">
        <f t="shared" si="7"/>
        <v>36.986484017813851</v>
      </c>
      <c r="K50" s="1"/>
      <c r="L50" s="1"/>
      <c r="M50" s="1"/>
      <c r="N50" s="6"/>
    </row>
    <row r="51" spans="1:14" x14ac:dyDescent="0.25">
      <c r="A51" s="5"/>
      <c r="B51" s="36">
        <v>9.75</v>
      </c>
      <c r="C51" s="36">
        <f t="shared" si="0"/>
        <v>124.89995996796796</v>
      </c>
      <c r="D51" s="36">
        <f t="shared" si="1"/>
        <v>112.40996397117117</v>
      </c>
      <c r="E51" s="36">
        <f t="shared" si="2"/>
        <v>99.919967974374373</v>
      </c>
      <c r="F51" s="36">
        <f t="shared" si="3"/>
        <v>87.429971977577566</v>
      </c>
      <c r="G51" s="36">
        <f t="shared" si="4"/>
        <v>74.939975980780773</v>
      </c>
      <c r="H51" s="36">
        <f t="shared" si="5"/>
        <v>62.44997998398398</v>
      </c>
      <c r="I51" s="36">
        <f t="shared" si="6"/>
        <v>49.959983987187186</v>
      </c>
      <c r="J51" s="36">
        <f t="shared" si="7"/>
        <v>37.469987990390386</v>
      </c>
      <c r="K51" s="1"/>
      <c r="L51" s="1"/>
      <c r="M51" s="1"/>
      <c r="N51" s="6"/>
    </row>
    <row r="52" spans="1:14" x14ac:dyDescent="0.25">
      <c r="A52" s="5"/>
      <c r="B52" s="36">
        <v>10</v>
      </c>
      <c r="C52" s="36">
        <f t="shared" si="0"/>
        <v>126.49110640673518</v>
      </c>
      <c r="D52" s="36">
        <f t="shared" si="1"/>
        <v>113.84199576606167</v>
      </c>
      <c r="E52" s="36">
        <f t="shared" si="2"/>
        <v>101.19288512538816</v>
      </c>
      <c r="F52" s="36">
        <f t="shared" si="3"/>
        <v>88.543774484714618</v>
      </c>
      <c r="G52" s="36">
        <f t="shared" si="4"/>
        <v>75.894663844041105</v>
      </c>
      <c r="H52" s="36">
        <f t="shared" si="5"/>
        <v>63.245553203367592</v>
      </c>
      <c r="I52" s="36">
        <f t="shared" si="6"/>
        <v>50.596442562694079</v>
      </c>
      <c r="J52" s="36">
        <f t="shared" si="7"/>
        <v>37.947331922020552</v>
      </c>
      <c r="K52" s="1"/>
      <c r="L52" s="1"/>
      <c r="M52" s="1"/>
      <c r="N52" s="6"/>
    </row>
    <row r="53" spans="1:14" x14ac:dyDescent="0.25">
      <c r="A53" s="5"/>
      <c r="B53" s="36">
        <v>10.25</v>
      </c>
      <c r="C53" s="36">
        <v>126.5</v>
      </c>
      <c r="D53" s="36">
        <f t="shared" si="1"/>
        <v>113.85000000000001</v>
      </c>
      <c r="E53" s="36">
        <f t="shared" si="2"/>
        <v>101.2</v>
      </c>
      <c r="F53" s="36">
        <f t="shared" si="3"/>
        <v>88.55</v>
      </c>
      <c r="G53" s="36">
        <f t="shared" si="4"/>
        <v>75.899999999999991</v>
      </c>
      <c r="H53" s="36">
        <f t="shared" si="5"/>
        <v>63.25</v>
      </c>
      <c r="I53" s="36">
        <f t="shared" si="6"/>
        <v>50.6</v>
      </c>
      <c r="J53" s="36">
        <f t="shared" si="7"/>
        <v>37.949999999999996</v>
      </c>
      <c r="K53" s="1"/>
      <c r="L53" s="1"/>
      <c r="M53" s="1"/>
      <c r="N53" s="6"/>
    </row>
    <row r="54" spans="1:14" x14ac:dyDescent="0.25">
      <c r="A54" s="5"/>
      <c r="B54" s="36">
        <v>10.5</v>
      </c>
      <c r="C54" s="36">
        <v>126.5</v>
      </c>
      <c r="D54" s="36">
        <f t="shared" si="1"/>
        <v>113.85000000000001</v>
      </c>
      <c r="E54" s="36">
        <f t="shared" si="2"/>
        <v>101.2</v>
      </c>
      <c r="F54" s="36">
        <f t="shared" si="3"/>
        <v>88.55</v>
      </c>
      <c r="G54" s="36">
        <f t="shared" si="4"/>
        <v>75.899999999999991</v>
      </c>
      <c r="H54" s="36">
        <f t="shared" si="5"/>
        <v>63.25</v>
      </c>
      <c r="I54" s="36">
        <f t="shared" si="6"/>
        <v>50.6</v>
      </c>
      <c r="J54" s="36">
        <f t="shared" si="7"/>
        <v>37.949999999999996</v>
      </c>
      <c r="K54" s="1"/>
      <c r="L54" s="1"/>
      <c r="M54" s="1"/>
      <c r="N54" s="6"/>
    </row>
    <row r="55" spans="1:14" x14ac:dyDescent="0.25">
      <c r="A55" s="5"/>
      <c r="B55" s="36">
        <v>10.75</v>
      </c>
      <c r="C55" s="36">
        <v>126.5</v>
      </c>
      <c r="D55" s="36">
        <f t="shared" si="1"/>
        <v>113.85000000000001</v>
      </c>
      <c r="E55" s="36">
        <f t="shared" si="2"/>
        <v>101.2</v>
      </c>
      <c r="F55" s="36">
        <f t="shared" si="3"/>
        <v>88.55</v>
      </c>
      <c r="G55" s="36">
        <f t="shared" si="4"/>
        <v>75.899999999999991</v>
      </c>
      <c r="H55" s="36">
        <f t="shared" si="5"/>
        <v>63.25</v>
      </c>
      <c r="I55" s="36">
        <f t="shared" si="6"/>
        <v>50.6</v>
      </c>
      <c r="J55" s="36">
        <f t="shared" si="7"/>
        <v>37.949999999999996</v>
      </c>
      <c r="K55" s="1"/>
      <c r="L55" s="1"/>
      <c r="M55" s="1"/>
      <c r="N55" s="6"/>
    </row>
    <row r="56" spans="1:14" x14ac:dyDescent="0.25">
      <c r="A56" s="5"/>
      <c r="B56" s="36">
        <v>11</v>
      </c>
      <c r="C56" s="36">
        <v>126.5</v>
      </c>
      <c r="D56" s="36">
        <f t="shared" si="1"/>
        <v>113.85000000000001</v>
      </c>
      <c r="E56" s="36">
        <f t="shared" si="2"/>
        <v>101.2</v>
      </c>
      <c r="F56" s="36">
        <f t="shared" si="3"/>
        <v>88.55</v>
      </c>
      <c r="G56" s="36">
        <f t="shared" si="4"/>
        <v>75.899999999999991</v>
      </c>
      <c r="H56" s="36">
        <f t="shared" si="5"/>
        <v>63.25</v>
      </c>
      <c r="I56" s="36">
        <f t="shared" si="6"/>
        <v>50.6</v>
      </c>
      <c r="J56" s="36">
        <f t="shared" si="7"/>
        <v>37.949999999999996</v>
      </c>
      <c r="K56" s="1"/>
      <c r="L56" s="1"/>
      <c r="M56" s="1"/>
      <c r="N56" s="6"/>
    </row>
    <row r="57" spans="1:14" x14ac:dyDescent="0.25">
      <c r="A57" s="5"/>
      <c r="B57" s="36">
        <v>11.25</v>
      </c>
      <c r="C57" s="36">
        <v>126.5</v>
      </c>
      <c r="D57" s="36">
        <f t="shared" si="1"/>
        <v>113.85000000000001</v>
      </c>
      <c r="E57" s="36">
        <f t="shared" si="2"/>
        <v>101.2</v>
      </c>
      <c r="F57" s="36">
        <f t="shared" si="3"/>
        <v>88.55</v>
      </c>
      <c r="G57" s="36">
        <f t="shared" si="4"/>
        <v>75.899999999999991</v>
      </c>
      <c r="H57" s="36">
        <f t="shared" si="5"/>
        <v>63.25</v>
      </c>
      <c r="I57" s="36">
        <f t="shared" si="6"/>
        <v>50.6</v>
      </c>
      <c r="J57" s="36">
        <f t="shared" si="7"/>
        <v>37.949999999999996</v>
      </c>
      <c r="K57" s="1"/>
      <c r="L57" s="1"/>
      <c r="M57" s="1"/>
      <c r="N57" s="6"/>
    </row>
    <row r="58" spans="1:14" x14ac:dyDescent="0.25">
      <c r="A58" s="5"/>
      <c r="B58" s="36">
        <v>11.5</v>
      </c>
      <c r="C58" s="36">
        <v>126.5</v>
      </c>
      <c r="D58" s="36">
        <f t="shared" si="1"/>
        <v>113.85000000000001</v>
      </c>
      <c r="E58" s="36">
        <f t="shared" si="2"/>
        <v>101.2</v>
      </c>
      <c r="F58" s="36">
        <f t="shared" si="3"/>
        <v>88.55</v>
      </c>
      <c r="G58" s="36">
        <f t="shared" si="4"/>
        <v>75.899999999999991</v>
      </c>
      <c r="H58" s="36">
        <f t="shared" si="5"/>
        <v>63.25</v>
      </c>
      <c r="I58" s="36">
        <f t="shared" si="6"/>
        <v>50.6</v>
      </c>
      <c r="J58" s="36">
        <f t="shared" si="7"/>
        <v>37.949999999999996</v>
      </c>
      <c r="K58" s="1"/>
      <c r="L58" s="1"/>
      <c r="M58" s="1"/>
      <c r="N58" s="6"/>
    </row>
    <row r="59" spans="1:14" x14ac:dyDescent="0.25">
      <c r="A59" s="5"/>
      <c r="B59" s="36">
        <v>11.75</v>
      </c>
      <c r="C59" s="36">
        <v>126.5</v>
      </c>
      <c r="D59" s="36">
        <f t="shared" si="1"/>
        <v>113.85000000000001</v>
      </c>
      <c r="E59" s="36">
        <f t="shared" si="2"/>
        <v>101.2</v>
      </c>
      <c r="F59" s="36">
        <f t="shared" si="3"/>
        <v>88.55</v>
      </c>
      <c r="G59" s="36">
        <f t="shared" si="4"/>
        <v>75.899999999999991</v>
      </c>
      <c r="H59" s="36">
        <f t="shared" si="5"/>
        <v>63.25</v>
      </c>
      <c r="I59" s="36">
        <f t="shared" si="6"/>
        <v>50.6</v>
      </c>
      <c r="J59" s="36">
        <f t="shared" si="7"/>
        <v>37.949999999999996</v>
      </c>
      <c r="K59" s="1"/>
      <c r="L59" s="1"/>
      <c r="M59" s="1"/>
      <c r="N59" s="6"/>
    </row>
    <row r="60" spans="1:14" x14ac:dyDescent="0.25">
      <c r="A60" s="5"/>
      <c r="B60" s="36">
        <v>12</v>
      </c>
      <c r="C60" s="36">
        <v>126.5</v>
      </c>
      <c r="D60" s="36">
        <f t="shared" si="1"/>
        <v>113.85000000000001</v>
      </c>
      <c r="E60" s="36">
        <f t="shared" si="2"/>
        <v>101.2</v>
      </c>
      <c r="F60" s="36">
        <f t="shared" si="3"/>
        <v>88.55</v>
      </c>
      <c r="G60" s="36">
        <f t="shared" si="4"/>
        <v>75.899999999999991</v>
      </c>
      <c r="H60" s="36">
        <f t="shared" si="5"/>
        <v>63.25</v>
      </c>
      <c r="I60" s="36">
        <f t="shared" si="6"/>
        <v>50.6</v>
      </c>
      <c r="J60" s="36">
        <f t="shared" si="7"/>
        <v>37.949999999999996</v>
      </c>
      <c r="K60" s="1"/>
      <c r="L60" s="1"/>
      <c r="M60" s="1"/>
      <c r="N60" s="6"/>
    </row>
    <row r="61" spans="1:14" x14ac:dyDescent="0.25">
      <c r="A61" s="5"/>
      <c r="B61" s="36">
        <v>12.25</v>
      </c>
      <c r="C61" s="36">
        <v>126.5</v>
      </c>
      <c r="D61" s="36">
        <f t="shared" si="1"/>
        <v>113.85000000000001</v>
      </c>
      <c r="E61" s="36">
        <f t="shared" si="2"/>
        <v>101.2</v>
      </c>
      <c r="F61" s="36">
        <f t="shared" si="3"/>
        <v>88.55</v>
      </c>
      <c r="G61" s="36">
        <f t="shared" si="4"/>
        <v>75.899999999999991</v>
      </c>
      <c r="H61" s="36">
        <f t="shared" si="5"/>
        <v>63.25</v>
      </c>
      <c r="I61" s="36">
        <f t="shared" si="6"/>
        <v>50.6</v>
      </c>
      <c r="J61" s="36">
        <f t="shared" si="7"/>
        <v>37.949999999999996</v>
      </c>
      <c r="K61" s="1"/>
      <c r="L61" s="1"/>
      <c r="M61" s="1"/>
      <c r="N61" s="6"/>
    </row>
    <row r="62" spans="1:14" x14ac:dyDescent="0.25">
      <c r="A62" s="5"/>
      <c r="B62" s="36">
        <v>12.5</v>
      </c>
      <c r="C62" s="36">
        <v>126.5</v>
      </c>
      <c r="D62" s="36">
        <f t="shared" si="1"/>
        <v>113.85000000000001</v>
      </c>
      <c r="E62" s="36">
        <f t="shared" si="2"/>
        <v>101.2</v>
      </c>
      <c r="F62" s="36">
        <f t="shared" si="3"/>
        <v>88.55</v>
      </c>
      <c r="G62" s="36">
        <f t="shared" si="4"/>
        <v>75.899999999999991</v>
      </c>
      <c r="H62" s="36">
        <f t="shared" si="5"/>
        <v>63.25</v>
      </c>
      <c r="I62" s="36">
        <f t="shared" si="6"/>
        <v>50.6</v>
      </c>
      <c r="J62" s="36">
        <f t="shared" si="7"/>
        <v>37.949999999999996</v>
      </c>
      <c r="K62" s="1"/>
      <c r="L62" s="1"/>
      <c r="M62" s="1"/>
      <c r="N62" s="6"/>
    </row>
    <row r="63" spans="1:14" x14ac:dyDescent="0.25">
      <c r="A63" s="5"/>
      <c r="B63" s="36">
        <v>12.75</v>
      </c>
      <c r="C63" s="36">
        <v>126.5</v>
      </c>
      <c r="D63" s="36">
        <f t="shared" si="1"/>
        <v>113.85000000000001</v>
      </c>
      <c r="E63" s="36">
        <f t="shared" si="2"/>
        <v>101.2</v>
      </c>
      <c r="F63" s="36">
        <f t="shared" si="3"/>
        <v>88.55</v>
      </c>
      <c r="G63" s="36">
        <f t="shared" si="4"/>
        <v>75.899999999999991</v>
      </c>
      <c r="H63" s="36">
        <f t="shared" si="5"/>
        <v>63.25</v>
      </c>
      <c r="I63" s="36">
        <f t="shared" si="6"/>
        <v>50.6</v>
      </c>
      <c r="J63" s="36">
        <f t="shared" si="7"/>
        <v>37.949999999999996</v>
      </c>
      <c r="K63" s="1"/>
      <c r="L63" s="1"/>
      <c r="M63" s="1"/>
      <c r="N63" s="6"/>
    </row>
    <row r="64" spans="1:14" x14ac:dyDescent="0.25">
      <c r="A64" s="5"/>
      <c r="B64" s="36">
        <v>13</v>
      </c>
      <c r="C64" s="36">
        <v>126.5</v>
      </c>
      <c r="D64" s="36">
        <f t="shared" si="1"/>
        <v>113.85000000000001</v>
      </c>
      <c r="E64" s="36">
        <f t="shared" si="2"/>
        <v>101.2</v>
      </c>
      <c r="F64" s="36">
        <f t="shared" si="3"/>
        <v>88.55</v>
      </c>
      <c r="G64" s="36">
        <f t="shared" si="4"/>
        <v>75.899999999999991</v>
      </c>
      <c r="H64" s="36">
        <f t="shared" si="5"/>
        <v>63.25</v>
      </c>
      <c r="I64" s="36">
        <f t="shared" si="6"/>
        <v>50.6</v>
      </c>
      <c r="J64" s="36">
        <f t="shared" si="7"/>
        <v>37.949999999999996</v>
      </c>
      <c r="K64" s="1"/>
      <c r="L64" s="1"/>
      <c r="M64" s="1"/>
      <c r="N64" s="6"/>
    </row>
    <row r="65" spans="1:14" x14ac:dyDescent="0.25">
      <c r="A65" s="5"/>
      <c r="B65" s="36">
        <v>13.25</v>
      </c>
      <c r="C65" s="36">
        <v>126.5</v>
      </c>
      <c r="D65" s="36">
        <f t="shared" ref="D65:D72" si="8">C65*0.9</f>
        <v>113.85000000000001</v>
      </c>
      <c r="E65" s="36">
        <f t="shared" ref="E65:E72" si="9">C65*0.8</f>
        <v>101.2</v>
      </c>
      <c r="F65" s="36">
        <f t="shared" ref="F65:F72" si="10">C65*0.7</f>
        <v>88.55</v>
      </c>
      <c r="G65" s="36">
        <f t="shared" ref="G65:G72" si="11">C65*0.6</f>
        <v>75.899999999999991</v>
      </c>
      <c r="H65" s="36">
        <f t="shared" ref="H65:H72" si="12">C65*0.5</f>
        <v>63.25</v>
      </c>
      <c r="I65" s="36">
        <f t="shared" ref="I65:I72" si="13">C65*0.4</f>
        <v>50.6</v>
      </c>
      <c r="J65" s="36">
        <f t="shared" ref="J65:J72" si="14">C65*0.3</f>
        <v>37.949999999999996</v>
      </c>
      <c r="K65" s="1"/>
      <c r="L65" s="1"/>
      <c r="M65" s="1"/>
      <c r="N65" s="6"/>
    </row>
    <row r="66" spans="1:14" x14ac:dyDescent="0.25">
      <c r="A66" s="5"/>
      <c r="B66" s="36">
        <v>13.5</v>
      </c>
      <c r="C66" s="36">
        <v>126.5</v>
      </c>
      <c r="D66" s="36">
        <f t="shared" si="8"/>
        <v>113.85000000000001</v>
      </c>
      <c r="E66" s="36">
        <f t="shared" si="9"/>
        <v>101.2</v>
      </c>
      <c r="F66" s="36">
        <f t="shared" si="10"/>
        <v>88.55</v>
      </c>
      <c r="G66" s="36">
        <f t="shared" si="11"/>
        <v>75.899999999999991</v>
      </c>
      <c r="H66" s="36">
        <f t="shared" si="12"/>
        <v>63.25</v>
      </c>
      <c r="I66" s="36">
        <f t="shared" si="13"/>
        <v>50.6</v>
      </c>
      <c r="J66" s="36">
        <f t="shared" si="14"/>
        <v>37.949999999999996</v>
      </c>
      <c r="K66" s="1"/>
      <c r="L66" s="1"/>
      <c r="M66" s="1"/>
      <c r="N66" s="6"/>
    </row>
    <row r="67" spans="1:14" x14ac:dyDescent="0.25">
      <c r="A67" s="5"/>
      <c r="B67" s="36">
        <v>13.75</v>
      </c>
      <c r="C67" s="36">
        <v>126.5</v>
      </c>
      <c r="D67" s="36">
        <f t="shared" si="8"/>
        <v>113.85000000000001</v>
      </c>
      <c r="E67" s="36">
        <f t="shared" si="9"/>
        <v>101.2</v>
      </c>
      <c r="F67" s="36">
        <f t="shared" si="10"/>
        <v>88.55</v>
      </c>
      <c r="G67" s="36">
        <f t="shared" si="11"/>
        <v>75.899999999999991</v>
      </c>
      <c r="H67" s="36">
        <f t="shared" si="12"/>
        <v>63.25</v>
      </c>
      <c r="I67" s="36">
        <f t="shared" si="13"/>
        <v>50.6</v>
      </c>
      <c r="J67" s="36">
        <f t="shared" si="14"/>
        <v>37.949999999999996</v>
      </c>
      <c r="K67" s="1"/>
      <c r="L67" s="1"/>
      <c r="M67" s="1"/>
      <c r="N67" s="6"/>
    </row>
    <row r="68" spans="1:14" x14ac:dyDescent="0.25">
      <c r="A68" s="5"/>
      <c r="B68" s="36">
        <v>14</v>
      </c>
      <c r="C68" s="36">
        <v>126.5</v>
      </c>
      <c r="D68" s="36">
        <f t="shared" si="8"/>
        <v>113.85000000000001</v>
      </c>
      <c r="E68" s="36">
        <f t="shared" si="9"/>
        <v>101.2</v>
      </c>
      <c r="F68" s="36">
        <f t="shared" si="10"/>
        <v>88.55</v>
      </c>
      <c r="G68" s="36">
        <f t="shared" si="11"/>
        <v>75.899999999999991</v>
      </c>
      <c r="H68" s="36">
        <f t="shared" si="12"/>
        <v>63.25</v>
      </c>
      <c r="I68" s="36">
        <f t="shared" si="13"/>
        <v>50.6</v>
      </c>
      <c r="J68" s="36">
        <f t="shared" si="14"/>
        <v>37.949999999999996</v>
      </c>
      <c r="K68" s="1"/>
      <c r="L68" s="1"/>
      <c r="M68" s="1"/>
      <c r="N68" s="6"/>
    </row>
    <row r="69" spans="1:14" x14ac:dyDescent="0.25">
      <c r="A69" s="5"/>
      <c r="B69" s="36">
        <v>14.25</v>
      </c>
      <c r="C69" s="36">
        <v>126.5</v>
      </c>
      <c r="D69" s="36">
        <f t="shared" si="8"/>
        <v>113.85000000000001</v>
      </c>
      <c r="E69" s="36">
        <f t="shared" si="9"/>
        <v>101.2</v>
      </c>
      <c r="F69" s="36">
        <f t="shared" si="10"/>
        <v>88.55</v>
      </c>
      <c r="G69" s="36">
        <f t="shared" si="11"/>
        <v>75.899999999999991</v>
      </c>
      <c r="H69" s="36">
        <f t="shared" si="12"/>
        <v>63.25</v>
      </c>
      <c r="I69" s="36">
        <f t="shared" si="13"/>
        <v>50.6</v>
      </c>
      <c r="J69" s="36">
        <f t="shared" si="14"/>
        <v>37.949999999999996</v>
      </c>
      <c r="K69" s="1"/>
      <c r="L69" s="1"/>
      <c r="M69" s="1"/>
      <c r="N69" s="6"/>
    </row>
    <row r="70" spans="1:14" x14ac:dyDescent="0.25">
      <c r="A70" s="5"/>
      <c r="B70" s="36">
        <v>14.5</v>
      </c>
      <c r="C70" s="36">
        <v>126.5</v>
      </c>
      <c r="D70" s="36">
        <f t="shared" si="8"/>
        <v>113.85000000000001</v>
      </c>
      <c r="E70" s="36">
        <f t="shared" si="9"/>
        <v>101.2</v>
      </c>
      <c r="F70" s="36">
        <f t="shared" si="10"/>
        <v>88.55</v>
      </c>
      <c r="G70" s="36">
        <f t="shared" si="11"/>
        <v>75.899999999999991</v>
      </c>
      <c r="H70" s="36">
        <f t="shared" si="12"/>
        <v>63.25</v>
      </c>
      <c r="I70" s="36">
        <f t="shared" si="13"/>
        <v>50.6</v>
      </c>
      <c r="J70" s="36">
        <f t="shared" si="14"/>
        <v>37.949999999999996</v>
      </c>
      <c r="K70" s="1"/>
      <c r="L70" s="1"/>
      <c r="M70" s="1"/>
      <c r="N70" s="6"/>
    </row>
    <row r="71" spans="1:14" x14ac:dyDescent="0.25">
      <c r="A71" s="5"/>
      <c r="B71" s="36">
        <v>14.75</v>
      </c>
      <c r="C71" s="36">
        <v>126.5</v>
      </c>
      <c r="D71" s="36">
        <f t="shared" si="8"/>
        <v>113.85000000000001</v>
      </c>
      <c r="E71" s="36">
        <f t="shared" si="9"/>
        <v>101.2</v>
      </c>
      <c r="F71" s="36">
        <f t="shared" si="10"/>
        <v>88.55</v>
      </c>
      <c r="G71" s="36">
        <f t="shared" si="11"/>
        <v>75.899999999999991</v>
      </c>
      <c r="H71" s="36">
        <f t="shared" si="12"/>
        <v>63.25</v>
      </c>
      <c r="I71" s="36">
        <f t="shared" si="13"/>
        <v>50.6</v>
      </c>
      <c r="J71" s="36">
        <f t="shared" si="14"/>
        <v>37.949999999999996</v>
      </c>
      <c r="K71" s="1"/>
      <c r="L71" s="1"/>
      <c r="M71" s="1"/>
      <c r="N71" s="6"/>
    </row>
    <row r="72" spans="1:14" x14ac:dyDescent="0.25">
      <c r="A72" s="5"/>
      <c r="B72" s="36">
        <v>15</v>
      </c>
      <c r="C72" s="36">
        <v>126.5</v>
      </c>
      <c r="D72" s="36">
        <f t="shared" si="8"/>
        <v>113.85000000000001</v>
      </c>
      <c r="E72" s="36">
        <f t="shared" si="9"/>
        <v>101.2</v>
      </c>
      <c r="F72" s="36">
        <f t="shared" si="10"/>
        <v>88.55</v>
      </c>
      <c r="G72" s="36">
        <f t="shared" si="11"/>
        <v>75.899999999999991</v>
      </c>
      <c r="H72" s="36">
        <f t="shared" si="12"/>
        <v>63.25</v>
      </c>
      <c r="I72" s="36">
        <f t="shared" si="13"/>
        <v>50.6</v>
      </c>
      <c r="J72" s="36">
        <f t="shared" si="14"/>
        <v>37.949999999999996</v>
      </c>
      <c r="K72" s="1"/>
      <c r="L72" s="94"/>
      <c r="M72" s="94"/>
      <c r="N72" s="105"/>
    </row>
    <row r="73" spans="1:14" ht="8.25" customHeight="1" x14ac:dyDescent="0.25">
      <c r="A73" s="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94"/>
      <c r="M73" s="94"/>
      <c r="N73" s="105"/>
    </row>
    <row r="74" spans="1:14" ht="15.75" x14ac:dyDescent="0.25">
      <c r="A74" s="9"/>
      <c r="B74" s="157" t="s">
        <v>152</v>
      </c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231"/>
    </row>
    <row r="75" spans="1:14" ht="8.25" customHeight="1" x14ac:dyDescent="0.25">
      <c r="A75" s="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94"/>
      <c r="M75" s="94"/>
      <c r="N75" s="105"/>
    </row>
    <row r="76" spans="1:14" x14ac:dyDescent="0.25">
      <c r="A76" s="5"/>
      <c r="B76" s="248" t="s">
        <v>152</v>
      </c>
      <c r="C76" s="248"/>
      <c r="D76" s="22" t="s">
        <v>120</v>
      </c>
      <c r="E76" s="1" t="s">
        <v>218</v>
      </c>
      <c r="F76" s="13"/>
      <c r="G76" s="13"/>
      <c r="H76" s="13"/>
      <c r="I76" s="13"/>
      <c r="J76" s="13"/>
      <c r="K76" s="13"/>
      <c r="L76" s="94"/>
      <c r="M76" s="94"/>
      <c r="N76" s="105"/>
    </row>
    <row r="77" spans="1:14" ht="15" customHeight="1" x14ac:dyDescent="0.35">
      <c r="A77" s="5"/>
      <c r="B77" s="249"/>
      <c r="C77" s="249"/>
      <c r="D77" s="20" t="s">
        <v>168</v>
      </c>
      <c r="E77" s="95" t="s">
        <v>148</v>
      </c>
      <c r="F77" s="13"/>
      <c r="G77" s="13"/>
      <c r="H77" s="13"/>
      <c r="I77" s="13"/>
      <c r="J77" s="13"/>
      <c r="K77" s="13"/>
      <c r="L77" s="13"/>
      <c r="M77" s="13"/>
      <c r="N77" s="21"/>
    </row>
    <row r="78" spans="1:14" x14ac:dyDescent="0.25">
      <c r="A78" s="5"/>
      <c r="B78" s="251" t="s">
        <v>143</v>
      </c>
      <c r="C78" s="251"/>
      <c r="D78" s="45">
        <f>'Berechnung GWPEco,i'!T28</f>
        <v>0</v>
      </c>
      <c r="E78" s="45">
        <f t="shared" ref="E78:E83" si="15">IF($D$84=0,1/6,D78/$D$84)</f>
        <v>0.16666666666666666</v>
      </c>
      <c r="F78" s="13"/>
      <c r="G78" s="13"/>
      <c r="H78" s="13"/>
      <c r="I78" s="13"/>
      <c r="J78" s="13"/>
      <c r="K78" s="13"/>
      <c r="L78" s="13"/>
      <c r="M78" s="13"/>
      <c r="N78" s="21"/>
    </row>
    <row r="79" spans="1:14" x14ac:dyDescent="0.25">
      <c r="A79" s="5"/>
      <c r="B79" s="250" t="s">
        <v>43</v>
      </c>
      <c r="C79" s="250"/>
      <c r="D79" s="44">
        <f>'Berechnung GWPEco,i'!O46</f>
        <v>0</v>
      </c>
      <c r="E79" s="45">
        <f t="shared" si="15"/>
        <v>0.16666666666666666</v>
      </c>
      <c r="F79" s="13"/>
      <c r="G79" s="13"/>
      <c r="H79" s="13"/>
      <c r="I79" s="13"/>
      <c r="J79" s="13"/>
      <c r="K79" s="13"/>
      <c r="L79" s="13"/>
      <c r="M79" s="13"/>
      <c r="N79" s="21"/>
    </row>
    <row r="80" spans="1:14" x14ac:dyDescent="0.25">
      <c r="A80" s="5"/>
      <c r="B80" s="250" t="s">
        <v>46</v>
      </c>
      <c r="C80" s="250"/>
      <c r="D80" s="44">
        <f>'Berechnung GWPEco,i'!O64</f>
        <v>0</v>
      </c>
      <c r="E80" s="45">
        <f t="shared" si="15"/>
        <v>0.16666666666666666</v>
      </c>
      <c r="F80" s="13"/>
      <c r="G80" s="13"/>
      <c r="H80" s="13"/>
      <c r="I80" s="13"/>
      <c r="J80" s="13"/>
      <c r="K80" s="13"/>
      <c r="L80" s="13"/>
      <c r="M80" s="13"/>
      <c r="N80" s="21"/>
    </row>
    <row r="81" spans="1:14" x14ac:dyDescent="0.25">
      <c r="A81" s="5"/>
      <c r="B81" s="250" t="s">
        <v>150</v>
      </c>
      <c r="C81" s="250"/>
      <c r="D81" s="44">
        <f>'Berechnung GWPEco,i'!S82</f>
        <v>0</v>
      </c>
      <c r="E81" s="45">
        <f t="shared" si="15"/>
        <v>0.16666666666666666</v>
      </c>
      <c r="F81" s="1"/>
      <c r="G81" s="1"/>
      <c r="H81" s="13"/>
      <c r="I81" s="13"/>
      <c r="J81" s="13"/>
      <c r="K81" s="13"/>
      <c r="L81" s="13"/>
      <c r="M81" s="13"/>
      <c r="N81" s="21"/>
    </row>
    <row r="82" spans="1:14" x14ac:dyDescent="0.25">
      <c r="A82" s="5"/>
      <c r="B82" s="250" t="s">
        <v>151</v>
      </c>
      <c r="C82" s="250"/>
      <c r="D82" s="44">
        <f>'Berechnung GWPEco,i'!S100</f>
        <v>0</v>
      </c>
      <c r="E82" s="45">
        <f t="shared" si="15"/>
        <v>0.16666666666666666</v>
      </c>
      <c r="F82" s="13"/>
      <c r="G82" s="13"/>
      <c r="H82" s="13"/>
      <c r="I82" s="13"/>
      <c r="J82" s="13"/>
      <c r="K82" s="13"/>
      <c r="L82" s="13"/>
      <c r="M82" s="13"/>
      <c r="N82" s="21"/>
    </row>
    <row r="83" spans="1:14" x14ac:dyDescent="0.25">
      <c r="A83" s="5"/>
      <c r="B83" s="250" t="s">
        <v>50</v>
      </c>
      <c r="C83" s="250"/>
      <c r="D83" s="44">
        <f>'Berechnung GWPEco,i'!M118</f>
        <v>0</v>
      </c>
      <c r="E83" s="45">
        <f t="shared" si="15"/>
        <v>0.16666666666666666</v>
      </c>
      <c r="F83" s="13"/>
      <c r="G83" s="13"/>
      <c r="H83" s="13"/>
      <c r="I83" s="13"/>
      <c r="J83" s="13"/>
      <c r="K83" s="13"/>
      <c r="L83" s="13"/>
      <c r="M83" s="13"/>
      <c r="N83" s="21"/>
    </row>
    <row r="84" spans="1:14" x14ac:dyDescent="0.25">
      <c r="A84" s="5"/>
      <c r="B84" s="250" t="s">
        <v>153</v>
      </c>
      <c r="C84" s="250"/>
      <c r="D84" s="44">
        <f>'Berechnung GWPEco,i'!D123</f>
        <v>0</v>
      </c>
      <c r="E84" s="44">
        <f>SUM(E78:E83)</f>
        <v>0.99999999999999989</v>
      </c>
      <c r="F84" s="13"/>
      <c r="G84" s="13"/>
      <c r="H84" s="13"/>
      <c r="I84" s="13"/>
      <c r="J84" s="13"/>
      <c r="K84" s="13"/>
      <c r="L84" s="13"/>
      <c r="M84" s="13"/>
      <c r="N84" s="21"/>
    </row>
    <row r="85" spans="1:14" ht="8.25" customHeight="1" x14ac:dyDescent="0.25">
      <c r="A85" s="5"/>
      <c r="B85" s="13"/>
      <c r="C85" s="13"/>
      <c r="D85" s="13"/>
      <c r="E85" s="13"/>
      <c r="F85" s="13"/>
      <c r="G85" s="13"/>
      <c r="H85" s="13"/>
      <c r="I85" s="1"/>
      <c r="J85" s="13"/>
      <c r="K85" s="13"/>
      <c r="L85" s="13"/>
      <c r="M85" s="13"/>
      <c r="N85" s="21"/>
    </row>
    <row r="86" spans="1:14" ht="15.75" x14ac:dyDescent="0.25">
      <c r="A86" s="106"/>
      <c r="B86" s="157" t="s">
        <v>219</v>
      </c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231"/>
    </row>
    <row r="87" spans="1:14" ht="8.25" customHeight="1" x14ac:dyDescent="0.25">
      <c r="A87" s="5"/>
      <c r="B87" s="13"/>
      <c r="C87" s="13"/>
      <c r="D87" s="13"/>
      <c r="E87" s="13"/>
      <c r="F87" s="13"/>
      <c r="G87" s="13"/>
      <c r="H87" s="13"/>
      <c r="I87" s="1"/>
      <c r="J87" s="1"/>
      <c r="K87" s="13"/>
      <c r="L87" s="13"/>
      <c r="M87" s="13"/>
      <c r="N87" s="21"/>
    </row>
    <row r="88" spans="1:14" x14ac:dyDescent="0.25">
      <c r="A88" s="5"/>
      <c r="B88" s="248" t="s">
        <v>0</v>
      </c>
      <c r="C88" s="25" t="s">
        <v>134</v>
      </c>
      <c r="D88" s="25" t="s">
        <v>123</v>
      </c>
      <c r="E88" s="25" t="s">
        <v>124</v>
      </c>
      <c r="F88" s="25" t="s">
        <v>125</v>
      </c>
      <c r="G88" s="25" t="s">
        <v>126</v>
      </c>
      <c r="H88" s="25" t="s">
        <v>127</v>
      </c>
      <c r="I88" s="25" t="s">
        <v>128</v>
      </c>
      <c r="J88" s="25" t="s">
        <v>129</v>
      </c>
      <c r="K88" s="25" t="s">
        <v>135</v>
      </c>
      <c r="L88" s="13"/>
      <c r="M88" s="13"/>
      <c r="N88" s="21"/>
    </row>
    <row r="89" spans="1:14" x14ac:dyDescent="0.25">
      <c r="A89" s="5"/>
      <c r="B89" s="248"/>
      <c r="C89" s="25" t="s">
        <v>120</v>
      </c>
      <c r="D89" s="25" t="s">
        <v>120</v>
      </c>
      <c r="E89" s="25" t="s">
        <v>120</v>
      </c>
      <c r="F89" s="25" t="s">
        <v>120</v>
      </c>
      <c r="G89" s="25" t="s">
        <v>120</v>
      </c>
      <c r="H89" s="25" t="s">
        <v>120</v>
      </c>
      <c r="I89" s="25" t="s">
        <v>120</v>
      </c>
      <c r="J89" s="25" t="s">
        <v>120</v>
      </c>
      <c r="K89" s="25" t="s">
        <v>120</v>
      </c>
      <c r="L89" s="13"/>
      <c r="M89" s="13"/>
      <c r="N89" s="21"/>
    </row>
    <row r="90" spans="1:14" ht="18.75" x14ac:dyDescent="0.35">
      <c r="A90" s="5"/>
      <c r="B90" s="249"/>
      <c r="C90" s="33" t="s">
        <v>168</v>
      </c>
      <c r="D90" s="33" t="s">
        <v>168</v>
      </c>
      <c r="E90" s="33" t="s">
        <v>168</v>
      </c>
      <c r="F90" s="33" t="s">
        <v>168</v>
      </c>
      <c r="G90" s="33" t="s">
        <v>168</v>
      </c>
      <c r="H90" s="33" t="s">
        <v>168</v>
      </c>
      <c r="I90" s="33" t="s">
        <v>168</v>
      </c>
      <c r="J90" s="33" t="s">
        <v>168</v>
      </c>
      <c r="K90" s="33" t="s">
        <v>168</v>
      </c>
      <c r="L90" s="13"/>
      <c r="M90" s="13"/>
      <c r="N90" s="21"/>
    </row>
    <row r="91" spans="1:14" x14ac:dyDescent="0.25">
      <c r="A91" s="5"/>
      <c r="B91" s="93" t="s">
        <v>132</v>
      </c>
      <c r="C91" s="93">
        <v>250</v>
      </c>
      <c r="D91" s="93">
        <f>C91*0.9</f>
        <v>225</v>
      </c>
      <c r="E91" s="93">
        <f>C91*0.8</f>
        <v>200</v>
      </c>
      <c r="F91" s="93">
        <f>C91*0.7</f>
        <v>175</v>
      </c>
      <c r="G91" s="93">
        <f>C91*0.6</f>
        <v>150</v>
      </c>
      <c r="H91" s="93">
        <f>C91*0.5</f>
        <v>125</v>
      </c>
      <c r="I91" s="93">
        <f>C91*0.4</f>
        <v>100</v>
      </c>
      <c r="J91" s="93">
        <f>C91*0.3</f>
        <v>75</v>
      </c>
      <c r="K91" s="93">
        <v>0</v>
      </c>
      <c r="L91" s="13"/>
      <c r="M91" s="13"/>
      <c r="N91" s="21"/>
    </row>
    <row r="92" spans="1:14" x14ac:dyDescent="0.25">
      <c r="A92" s="5"/>
      <c r="B92" s="36" t="s">
        <v>133</v>
      </c>
      <c r="C92" s="36">
        <v>320</v>
      </c>
      <c r="D92" s="36">
        <f t="shared" ref="D92" si="16">C92*0.9</f>
        <v>288</v>
      </c>
      <c r="E92" s="36">
        <f t="shared" ref="E92" si="17">C92*0.8</f>
        <v>256</v>
      </c>
      <c r="F92" s="36">
        <f t="shared" ref="F92" si="18">C92*0.7</f>
        <v>224</v>
      </c>
      <c r="G92" s="36">
        <f t="shared" ref="G92" si="19">C92*0.6</f>
        <v>192</v>
      </c>
      <c r="H92" s="36">
        <f t="shared" ref="H92" si="20">C92*0.5</f>
        <v>160</v>
      </c>
      <c r="I92" s="36">
        <f t="shared" ref="I92" si="21">C92*0.4</f>
        <v>128</v>
      </c>
      <c r="J92" s="36">
        <f t="shared" ref="J92" si="22">C92*0.3</f>
        <v>96</v>
      </c>
      <c r="K92" s="36">
        <v>0</v>
      </c>
      <c r="L92" s="13"/>
      <c r="M92" s="13"/>
      <c r="N92" s="21"/>
    </row>
    <row r="93" spans="1:14" ht="8.25" customHeight="1" x14ac:dyDescent="0.25">
      <c r="A93" s="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21"/>
    </row>
    <row r="94" spans="1:14" ht="15.75" x14ac:dyDescent="0.25">
      <c r="A94" s="106"/>
      <c r="B94" s="157" t="s">
        <v>220</v>
      </c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231"/>
    </row>
    <row r="95" spans="1:14" ht="8.25" customHeight="1" x14ac:dyDescent="0.25">
      <c r="A95" s="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21"/>
    </row>
    <row r="96" spans="1:14" x14ac:dyDescent="0.25">
      <c r="A96" s="5"/>
      <c r="B96" s="245" t="s">
        <v>221</v>
      </c>
      <c r="C96" s="245"/>
      <c r="D96" s="245"/>
      <c r="E96" s="245"/>
      <c r="F96" s="246"/>
      <c r="G96" s="247" t="s">
        <v>152</v>
      </c>
      <c r="H96" s="245"/>
      <c r="I96" s="245"/>
      <c r="J96" s="245"/>
      <c r="K96" s="186" t="s">
        <v>219</v>
      </c>
      <c r="L96" s="164"/>
      <c r="M96" s="24"/>
      <c r="N96" s="21"/>
    </row>
    <row r="97" spans="1:14" x14ac:dyDescent="0.25">
      <c r="A97" s="5"/>
      <c r="B97" s="99"/>
      <c r="G97" s="96"/>
      <c r="H97" s="97"/>
      <c r="I97" s="97"/>
      <c r="J97" s="98"/>
      <c r="K97" s="96"/>
      <c r="L97" s="98"/>
      <c r="M97" s="13"/>
      <c r="N97" s="21"/>
    </row>
    <row r="98" spans="1:14" x14ac:dyDescent="0.25">
      <c r="A98" s="5"/>
      <c r="B98" s="99"/>
      <c r="G98" s="99"/>
      <c r="J98" s="100"/>
      <c r="K98" s="99"/>
      <c r="L98" s="100"/>
      <c r="M98" s="13"/>
      <c r="N98" s="21"/>
    </row>
    <row r="99" spans="1:14" x14ac:dyDescent="0.25">
      <c r="A99" s="5"/>
      <c r="B99" s="99"/>
      <c r="G99" s="99"/>
      <c r="J99" s="100"/>
      <c r="K99" s="99"/>
      <c r="L99" s="100"/>
      <c r="M99" s="13"/>
      <c r="N99" s="21"/>
    </row>
    <row r="100" spans="1:14" x14ac:dyDescent="0.25">
      <c r="A100" s="5"/>
      <c r="B100" s="99"/>
      <c r="G100" s="99"/>
      <c r="J100" s="100"/>
      <c r="K100" s="99"/>
      <c r="L100" s="100"/>
      <c r="M100" s="13"/>
      <c r="N100" s="21"/>
    </row>
    <row r="101" spans="1:14" x14ac:dyDescent="0.25">
      <c r="A101" s="5"/>
      <c r="B101" s="99"/>
      <c r="G101" s="99"/>
      <c r="J101" s="100"/>
      <c r="K101" s="99"/>
      <c r="L101" s="100"/>
      <c r="M101" s="13"/>
      <c r="N101" s="21"/>
    </row>
    <row r="102" spans="1:14" x14ac:dyDescent="0.25">
      <c r="A102" s="5"/>
      <c r="B102" s="99"/>
      <c r="G102" s="99"/>
      <c r="J102" s="100"/>
      <c r="K102" s="99"/>
      <c r="L102" s="100"/>
      <c r="M102" s="13"/>
      <c r="N102" s="21"/>
    </row>
    <row r="103" spans="1:14" x14ac:dyDescent="0.25">
      <c r="A103" s="5"/>
      <c r="B103" s="99"/>
      <c r="G103" s="99"/>
      <c r="J103" s="100"/>
      <c r="K103" s="99"/>
      <c r="L103" s="100"/>
      <c r="M103" s="13"/>
      <c r="N103" s="21"/>
    </row>
    <row r="104" spans="1:14" x14ac:dyDescent="0.25">
      <c r="A104" s="5"/>
      <c r="B104" s="99"/>
      <c r="G104" s="99"/>
      <c r="J104" s="100"/>
      <c r="K104" s="99"/>
      <c r="L104" s="100"/>
      <c r="M104" s="13"/>
      <c r="N104" s="21"/>
    </row>
    <row r="105" spans="1:14" x14ac:dyDescent="0.25">
      <c r="A105" s="5"/>
      <c r="B105" s="99"/>
      <c r="G105" s="99"/>
      <c r="J105" s="100"/>
      <c r="K105" s="99"/>
      <c r="L105" s="100"/>
      <c r="M105" s="13"/>
      <c r="N105" s="21"/>
    </row>
    <row r="106" spans="1:14" x14ac:dyDescent="0.25">
      <c r="A106" s="5"/>
      <c r="B106" s="99"/>
      <c r="G106" s="99"/>
      <c r="J106" s="100"/>
      <c r="K106" s="99"/>
      <c r="L106" s="100"/>
      <c r="M106" s="13"/>
      <c r="N106" s="21"/>
    </row>
    <row r="107" spans="1:14" x14ac:dyDescent="0.25">
      <c r="A107" s="5"/>
      <c r="B107" s="99"/>
      <c r="G107" s="99"/>
      <c r="J107" s="100"/>
      <c r="K107" s="99"/>
      <c r="L107" s="100"/>
      <c r="M107" s="13"/>
      <c r="N107" s="21"/>
    </row>
    <row r="108" spans="1:14" x14ac:dyDescent="0.25">
      <c r="A108" s="5"/>
      <c r="B108" s="99"/>
      <c r="G108" s="99"/>
      <c r="J108" s="100"/>
      <c r="K108" s="99"/>
      <c r="L108" s="100"/>
      <c r="M108" s="13"/>
      <c r="N108" s="21"/>
    </row>
    <row r="109" spans="1:14" x14ac:dyDescent="0.25">
      <c r="A109" s="5"/>
      <c r="B109" s="99"/>
      <c r="G109" s="99"/>
      <c r="J109" s="100"/>
      <c r="K109" s="99"/>
      <c r="L109" s="100"/>
      <c r="M109" s="13"/>
      <c r="N109" s="21"/>
    </row>
    <row r="110" spans="1:14" x14ac:dyDescent="0.25">
      <c r="A110" s="5"/>
      <c r="B110" s="99"/>
      <c r="G110" s="99"/>
      <c r="J110" s="100"/>
      <c r="K110" s="99"/>
      <c r="L110" s="100"/>
      <c r="M110" s="13"/>
      <c r="N110" s="21"/>
    </row>
    <row r="111" spans="1:14" x14ac:dyDescent="0.25">
      <c r="A111" s="5"/>
      <c r="B111" s="99"/>
      <c r="G111" s="99"/>
      <c r="J111" s="100"/>
      <c r="K111" s="99"/>
      <c r="L111" s="100"/>
      <c r="M111" s="13"/>
      <c r="N111" s="21"/>
    </row>
    <row r="112" spans="1:14" x14ac:dyDescent="0.25">
      <c r="A112" s="5"/>
      <c r="B112" s="99"/>
      <c r="G112" s="99"/>
      <c r="J112" s="100"/>
      <c r="K112" s="99"/>
      <c r="L112" s="100"/>
      <c r="M112" s="13"/>
      <c r="N112" s="21"/>
    </row>
    <row r="113" spans="1:14" x14ac:dyDescent="0.25">
      <c r="A113" s="5"/>
      <c r="B113" s="99"/>
      <c r="G113" s="99"/>
      <c r="J113" s="100"/>
      <c r="K113" s="99"/>
      <c r="L113" s="100"/>
      <c r="M113" s="13"/>
      <c r="N113" s="21"/>
    </row>
    <row r="114" spans="1:14" x14ac:dyDescent="0.25">
      <c r="A114" s="5"/>
      <c r="B114" s="99"/>
      <c r="G114" s="99"/>
      <c r="J114" s="100"/>
      <c r="K114" s="99"/>
      <c r="L114" s="100"/>
      <c r="M114" s="13"/>
      <c r="N114" s="21"/>
    </row>
    <row r="115" spans="1:14" x14ac:dyDescent="0.25">
      <c r="A115" s="5"/>
      <c r="B115" s="99"/>
      <c r="G115" s="99"/>
      <c r="J115" s="100"/>
      <c r="K115" s="99"/>
      <c r="L115" s="100"/>
      <c r="M115" s="13"/>
      <c r="N115" s="21"/>
    </row>
    <row r="116" spans="1:14" x14ac:dyDescent="0.25">
      <c r="A116" s="5"/>
      <c r="B116" s="99"/>
      <c r="G116" s="99"/>
      <c r="J116" s="100"/>
      <c r="K116" s="99"/>
      <c r="L116" s="100"/>
      <c r="M116" s="13"/>
      <c r="N116" s="21"/>
    </row>
    <row r="117" spans="1:14" x14ac:dyDescent="0.25">
      <c r="A117" s="5"/>
      <c r="B117" s="99"/>
      <c r="G117" s="99"/>
      <c r="J117" s="100"/>
      <c r="K117" s="99"/>
      <c r="L117" s="100"/>
      <c r="M117" s="13"/>
      <c r="N117" s="21"/>
    </row>
    <row r="118" spans="1:14" x14ac:dyDescent="0.25">
      <c r="A118" s="5"/>
      <c r="B118" s="99"/>
      <c r="G118" s="99"/>
      <c r="J118" s="100"/>
      <c r="K118" s="99"/>
      <c r="L118" s="100"/>
      <c r="M118" s="13"/>
      <c r="N118" s="21"/>
    </row>
    <row r="119" spans="1:14" x14ac:dyDescent="0.25">
      <c r="A119" s="5"/>
      <c r="B119" s="101"/>
      <c r="C119" s="102"/>
      <c r="D119" s="102"/>
      <c r="E119" s="102"/>
      <c r="F119" s="102"/>
      <c r="G119" s="101"/>
      <c r="H119" s="102"/>
      <c r="I119" s="102"/>
      <c r="J119" s="103"/>
      <c r="K119" s="101"/>
      <c r="L119" s="103"/>
      <c r="M119" s="13"/>
      <c r="N119" s="21"/>
    </row>
    <row r="120" spans="1:14" ht="8.25" customHeight="1" thickBot="1" x14ac:dyDescent="0.3">
      <c r="A120" s="7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35"/>
    </row>
  </sheetData>
  <sheetProtection algorithmName="SHA-512" hashValue="nPusGiPmPecWnJu76GJmmkbBFJbtk124u38iE6QZBadwu2I+mKGYbMArqPdRFMI+atnFU8YeQuOYJGka5WwszA==" saltValue="iP9nkY0Tkx0v5SCvH+nXDQ==" spinCount="100000" sheet="1" objects="1" scenarios="1"/>
  <mergeCells count="21">
    <mergeCell ref="B1:N2"/>
    <mergeCell ref="B3:N3"/>
    <mergeCell ref="B4:N4"/>
    <mergeCell ref="B5:N5"/>
    <mergeCell ref="B6:N6"/>
    <mergeCell ref="B96:F96"/>
    <mergeCell ref="G96:J96"/>
    <mergeCell ref="K96:L96"/>
    <mergeCell ref="B7:N7"/>
    <mergeCell ref="B74:N74"/>
    <mergeCell ref="B76:C77"/>
    <mergeCell ref="B86:N86"/>
    <mergeCell ref="B94:N94"/>
    <mergeCell ref="B79:C79"/>
    <mergeCell ref="B88:B90"/>
    <mergeCell ref="B78:C78"/>
    <mergeCell ref="B84:C84"/>
    <mergeCell ref="B82:C82"/>
    <mergeCell ref="B83:C83"/>
    <mergeCell ref="B80:C80"/>
    <mergeCell ref="B81:C81"/>
  </mergeCells>
  <phoneticPr fontId="17" type="noConversion"/>
  <conditionalFormatting sqref="E84">
    <cfRule type="cellIs" dxfId="0" priority="1" operator="equal">
      <formula>1</formula>
    </cfRule>
  </conditionalFormatting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Ausfüllhilfe</vt:lpstr>
      <vt:lpstr>Musterprojekt</vt:lpstr>
      <vt:lpstr>Eingabeformular</vt:lpstr>
      <vt:lpstr>Datensätze (optional)</vt:lpstr>
      <vt:lpstr>Zusatzfragen</vt:lpstr>
      <vt:lpstr>Dropdown</vt:lpstr>
      <vt:lpstr>Datensätze - vordefiniert</vt:lpstr>
      <vt:lpstr>Berechnung GWPEco,i</vt:lpstr>
      <vt:lpstr>Diagramme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Heckmann</dc:creator>
  <cp:lastModifiedBy>Daniel Jochum</cp:lastModifiedBy>
  <cp:lastPrinted>2022-07-20T11:14:50Z</cp:lastPrinted>
  <dcterms:created xsi:type="dcterms:W3CDTF">2022-07-20T08:50:06Z</dcterms:created>
  <dcterms:modified xsi:type="dcterms:W3CDTF">2026-07-24T05:23:45Z</dcterms:modified>
</cp:coreProperties>
</file>